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RJADUM\Desktop\Prepa marathon\"/>
    </mc:Choice>
  </mc:AlternateContent>
  <xr:revisionPtr revIDLastSave="0" documentId="13_ncr:1_{106E903A-BC47-4B31-89A7-99917D84FB74}" xr6:coauthVersionLast="46" xr6:coauthVersionMax="46" xr10:uidLastSave="{00000000-0000-0000-0000-000000000000}"/>
  <bookViews>
    <workbookView xWindow="-108" yWindow="-108" windowWidth="23256" windowHeight="12576" tabRatio="535" activeTab="1" xr2:uid="{00000000-000D-0000-FFFF-FFFF00000000}"/>
  </bookViews>
  <sheets>
    <sheet name="Mode d'emploi" sheetId="8" r:id="rId1"/>
    <sheet name="Données " sheetId="2" r:id="rId2"/>
    <sheet name="Prog detaillé " sheetId="5" r:id="rId3"/>
    <sheet name="Prog résumé " sheetId="7" r:id="rId4"/>
  </sheets>
  <externalReferences>
    <externalReference r:id="rId5"/>
  </externalReferences>
  <definedNames>
    <definedName name="_xlnm.Print_Area" localSheetId="1">'Données '!$A$1:$O$75</definedName>
    <definedName name="_xlnm.Print_Area" localSheetId="2">'Prog detaillé '!$B$46:$L$68</definedName>
    <definedName name="_xlnm.Print_Area" localSheetId="3">'Prog résumé '!$A$1:$L$256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5" l="1"/>
  <c r="L50" i="5"/>
  <c r="L51" i="5"/>
  <c r="L52" i="5"/>
  <c r="L53" i="5"/>
  <c r="L54" i="5"/>
  <c r="L55" i="5"/>
  <c r="P246" i="7"/>
  <c r="M246" i="7"/>
  <c r="P245" i="7"/>
  <c r="M245" i="7"/>
  <c r="P242" i="7"/>
  <c r="M242" i="7"/>
  <c r="P241" i="7"/>
  <c r="N241" i="7"/>
  <c r="P240" i="7"/>
  <c r="O240" i="7"/>
  <c r="P239" i="7"/>
  <c r="M239" i="7"/>
  <c r="P238" i="7"/>
  <c r="N238" i="7"/>
  <c r="P237" i="7"/>
  <c r="O237" i="7"/>
  <c r="O233" i="7" s="1"/>
  <c r="P236" i="7"/>
  <c r="M236" i="7"/>
  <c r="N233" i="7"/>
  <c r="P230" i="7"/>
  <c r="M230" i="7"/>
  <c r="P229" i="7"/>
  <c r="N229" i="7"/>
  <c r="P228" i="7"/>
  <c r="M228" i="7"/>
  <c r="P226" i="7"/>
  <c r="N226" i="7"/>
  <c r="P224" i="7"/>
  <c r="M224" i="7"/>
  <c r="P221" i="7"/>
  <c r="M221" i="7"/>
  <c r="P220" i="7"/>
  <c r="M220" i="7"/>
  <c r="P217" i="7"/>
  <c r="M217" i="7"/>
  <c r="P216" i="7"/>
  <c r="N216" i="7"/>
  <c r="P215" i="7"/>
  <c r="O215" i="7"/>
  <c r="P214" i="7"/>
  <c r="M214" i="7"/>
  <c r="P213" i="7"/>
  <c r="N213" i="7"/>
  <c r="N208" i="7" s="1"/>
  <c r="P212" i="7"/>
  <c r="O212" i="7"/>
  <c r="O208" i="7" s="1"/>
  <c r="P211" i="7"/>
  <c r="M211" i="7"/>
  <c r="P205" i="7"/>
  <c r="M205" i="7"/>
  <c r="P204" i="7"/>
  <c r="N204" i="7"/>
  <c r="P203" i="7"/>
  <c r="M203" i="7"/>
  <c r="P201" i="7"/>
  <c r="N201" i="7"/>
  <c r="P199" i="7"/>
  <c r="M199" i="7"/>
  <c r="P196" i="7"/>
  <c r="M196" i="7"/>
  <c r="P194" i="7"/>
  <c r="M194" i="7"/>
  <c r="P191" i="7"/>
  <c r="M191" i="7"/>
  <c r="P190" i="7"/>
  <c r="N190" i="7"/>
  <c r="P189" i="7"/>
  <c r="O189" i="7"/>
  <c r="P188" i="7"/>
  <c r="M188" i="7"/>
  <c r="M182" i="7" s="1"/>
  <c r="P187" i="7"/>
  <c r="N187" i="7"/>
  <c r="P186" i="7"/>
  <c r="O186" i="7"/>
  <c r="O182" i="7" s="1"/>
  <c r="P185" i="7"/>
  <c r="M185" i="7"/>
  <c r="P179" i="7"/>
  <c r="M179" i="7"/>
  <c r="P178" i="7"/>
  <c r="N178" i="7"/>
  <c r="P177" i="7"/>
  <c r="M177" i="7"/>
  <c r="P175" i="7"/>
  <c r="N175" i="7"/>
  <c r="P173" i="7"/>
  <c r="M173" i="7"/>
  <c r="P170" i="7"/>
  <c r="M170" i="7"/>
  <c r="P169" i="7"/>
  <c r="M169" i="7"/>
  <c r="P166" i="7"/>
  <c r="M166" i="7"/>
  <c r="P165" i="7"/>
  <c r="N165" i="7"/>
  <c r="P164" i="7"/>
  <c r="O164" i="7"/>
  <c r="O157" i="7" s="1"/>
  <c r="P163" i="7"/>
  <c r="M163" i="7"/>
  <c r="P162" i="7"/>
  <c r="N162" i="7"/>
  <c r="P161" i="7"/>
  <c r="O161" i="7"/>
  <c r="P160" i="7"/>
  <c r="M160" i="7"/>
  <c r="M157" i="7"/>
  <c r="M154" i="7"/>
  <c r="N153" i="7"/>
  <c r="I153" i="7"/>
  <c r="M152" i="7"/>
  <c r="I152" i="7"/>
  <c r="I154" i="7" s="1"/>
  <c r="N150" i="7"/>
  <c r="K150" i="7"/>
  <c r="K153" i="7" s="1"/>
  <c r="M148" i="7"/>
  <c r="K148" i="7"/>
  <c r="K152" i="7" s="1"/>
  <c r="K154" i="7" s="1"/>
  <c r="P145" i="7"/>
  <c r="M145" i="7"/>
  <c r="P144" i="7"/>
  <c r="M144" i="7"/>
  <c r="S142" i="7"/>
  <c r="R142" i="7"/>
  <c r="R144" i="7" s="1"/>
  <c r="Q142" i="7"/>
  <c r="Q144" i="7" s="1"/>
  <c r="P141" i="7"/>
  <c r="M141" i="7"/>
  <c r="P140" i="7"/>
  <c r="M140" i="7"/>
  <c r="O137" i="7"/>
  <c r="P134" i="7"/>
  <c r="M134" i="7"/>
  <c r="P133" i="7"/>
  <c r="N133" i="7"/>
  <c r="P132" i="7"/>
  <c r="M132" i="7"/>
  <c r="P130" i="7"/>
  <c r="N130" i="7"/>
  <c r="P128" i="7"/>
  <c r="M128" i="7"/>
  <c r="P125" i="7"/>
  <c r="M125" i="7"/>
  <c r="P124" i="7"/>
  <c r="M124" i="7"/>
  <c r="P121" i="7"/>
  <c r="M121" i="7"/>
  <c r="M112" i="7" s="1"/>
  <c r="P120" i="7"/>
  <c r="N120" i="7"/>
  <c r="N112" i="7" s="1"/>
  <c r="P119" i="7"/>
  <c r="O119" i="7"/>
  <c r="P118" i="7"/>
  <c r="M118" i="7"/>
  <c r="P117" i="7"/>
  <c r="N117" i="7"/>
  <c r="P116" i="7"/>
  <c r="O116" i="7"/>
  <c r="O112" i="7" s="1"/>
  <c r="P115" i="7"/>
  <c r="M115" i="7"/>
  <c r="P109" i="7"/>
  <c r="M109" i="7"/>
  <c r="P108" i="7"/>
  <c r="N108" i="7"/>
  <c r="P107" i="7"/>
  <c r="M107" i="7"/>
  <c r="P105" i="7"/>
  <c r="N105" i="7"/>
  <c r="P103" i="7"/>
  <c r="M103" i="7"/>
  <c r="P100" i="7"/>
  <c r="M100" i="7"/>
  <c r="P99" i="7"/>
  <c r="N99" i="7"/>
  <c r="P98" i="7"/>
  <c r="O98" i="7"/>
  <c r="P97" i="7"/>
  <c r="M97" i="7"/>
  <c r="P96" i="7"/>
  <c r="N96" i="7"/>
  <c r="P95" i="7"/>
  <c r="O95" i="7"/>
  <c r="P94" i="7"/>
  <c r="M94" i="7"/>
  <c r="P91" i="7"/>
  <c r="M91" i="7"/>
  <c r="P90" i="7"/>
  <c r="N90" i="7"/>
  <c r="N82" i="7" s="1"/>
  <c r="P89" i="7"/>
  <c r="O89" i="7"/>
  <c r="P88" i="7"/>
  <c r="M88" i="7"/>
  <c r="P87" i="7"/>
  <c r="N87" i="7"/>
  <c r="P86" i="7"/>
  <c r="O86" i="7"/>
  <c r="O82" i="7" s="1"/>
  <c r="P85" i="7"/>
  <c r="M85" i="7"/>
  <c r="P79" i="7"/>
  <c r="M79" i="7"/>
  <c r="P78" i="7"/>
  <c r="N78" i="7"/>
  <c r="P77" i="7"/>
  <c r="M77" i="7"/>
  <c r="P75" i="7"/>
  <c r="N75" i="7"/>
  <c r="P73" i="7"/>
  <c r="M73" i="7"/>
  <c r="P70" i="7"/>
  <c r="M70" i="7"/>
  <c r="P69" i="7"/>
  <c r="N69" i="7"/>
  <c r="P68" i="7"/>
  <c r="O68" i="7"/>
  <c r="P67" i="7"/>
  <c r="M67" i="7"/>
  <c r="P66" i="7"/>
  <c r="N66" i="7"/>
  <c r="P65" i="7"/>
  <c r="O65" i="7"/>
  <c r="P64" i="7"/>
  <c r="M64" i="7"/>
  <c r="P61" i="7"/>
  <c r="M61" i="7"/>
  <c r="P60" i="7"/>
  <c r="N60" i="7"/>
  <c r="P59" i="7"/>
  <c r="O59" i="7"/>
  <c r="P58" i="7"/>
  <c r="M58" i="7"/>
  <c r="P57" i="7"/>
  <c r="N57" i="7"/>
  <c r="P56" i="7"/>
  <c r="O56" i="7"/>
  <c r="P55" i="7"/>
  <c r="M55" i="7"/>
  <c r="P49" i="7"/>
  <c r="M49" i="7"/>
  <c r="P48" i="7"/>
  <c r="N48" i="7"/>
  <c r="P47" i="7"/>
  <c r="M47" i="7"/>
  <c r="P45" i="7"/>
  <c r="N45" i="7"/>
  <c r="P43" i="7"/>
  <c r="M43" i="7"/>
  <c r="P40" i="7"/>
  <c r="M40" i="7"/>
  <c r="P39" i="7"/>
  <c r="M39" i="7"/>
  <c r="P36" i="7"/>
  <c r="M36" i="7"/>
  <c r="M27" i="7" s="1"/>
  <c r="P35" i="7"/>
  <c r="N35" i="7"/>
  <c r="P34" i="7"/>
  <c r="O34" i="7"/>
  <c r="P33" i="7"/>
  <c r="M33" i="7"/>
  <c r="P32" i="7"/>
  <c r="N32" i="7"/>
  <c r="P31" i="7"/>
  <c r="O31" i="7"/>
  <c r="P30" i="7"/>
  <c r="M30" i="7"/>
  <c r="O27" i="7"/>
  <c r="P24" i="7"/>
  <c r="M24" i="7"/>
  <c r="P23" i="7"/>
  <c r="N23" i="7"/>
  <c r="P22" i="7"/>
  <c r="M22" i="7"/>
  <c r="P21" i="7"/>
  <c r="N21" i="7"/>
  <c r="P18" i="7"/>
  <c r="M18" i="7"/>
  <c r="P15" i="7"/>
  <c r="M15" i="7"/>
  <c r="P14" i="7"/>
  <c r="M14" i="7"/>
  <c r="P11" i="7"/>
  <c r="M11" i="7"/>
  <c r="P10" i="7"/>
  <c r="N10" i="7"/>
  <c r="P9" i="7"/>
  <c r="O9" i="7"/>
  <c r="P8" i="7"/>
  <c r="M8" i="7"/>
  <c r="P7" i="7"/>
  <c r="N7" i="7"/>
  <c r="N2" i="7" s="1"/>
  <c r="P6" i="7"/>
  <c r="O6" i="7"/>
  <c r="P5" i="7"/>
  <c r="M5" i="7"/>
  <c r="R2" i="7"/>
  <c r="R3" i="7" s="1"/>
  <c r="R4" i="7" s="1"/>
  <c r="R5" i="7" s="1"/>
  <c r="R6" i="7" s="1"/>
  <c r="R7" i="7" s="1"/>
  <c r="R8" i="7" s="1"/>
  <c r="R9" i="7" s="1"/>
  <c r="R10" i="7" s="1"/>
  <c r="R11" i="7" s="1"/>
  <c r="R12" i="7" s="1"/>
  <c r="S1" i="7"/>
  <c r="S2" i="7" s="1"/>
  <c r="S3" i="7" s="1"/>
  <c r="S4" i="7" s="1"/>
  <c r="S5" i="7" s="1"/>
  <c r="S6" i="7" s="1"/>
  <c r="S7" i="7" s="1"/>
  <c r="S8" i="7" s="1"/>
  <c r="S9" i="7" s="1"/>
  <c r="S10" i="7" s="1"/>
  <c r="S11" i="7" s="1"/>
  <c r="S12" i="7" s="1"/>
  <c r="Q1" i="7"/>
  <c r="Q2" i="7" s="1"/>
  <c r="Q3" i="7" s="1"/>
  <c r="Q4" i="7" s="1"/>
  <c r="Q5" i="7" s="1"/>
  <c r="Q6" i="7" s="1"/>
  <c r="Q7" i="7" s="1"/>
  <c r="Q8" i="7" s="1"/>
  <c r="Q9" i="7" s="1"/>
  <c r="Q10" i="7" s="1"/>
  <c r="Q11" i="7" s="1"/>
  <c r="Q12" i="7" s="1"/>
  <c r="Q143" i="7" l="1"/>
  <c r="Q145" i="7" s="1"/>
  <c r="Q146" i="7" s="1"/>
  <c r="Q147" i="7" s="1"/>
  <c r="Q148" i="7" s="1"/>
  <c r="N182" i="7"/>
  <c r="N27" i="7"/>
  <c r="M137" i="7"/>
  <c r="P2" i="7"/>
  <c r="M82" i="7"/>
  <c r="O52" i="7"/>
  <c r="P27" i="7"/>
  <c r="M2" i="7"/>
  <c r="O2" i="7"/>
  <c r="M52" i="7"/>
  <c r="N157" i="7"/>
  <c r="N137" i="7"/>
  <c r="M233" i="7"/>
  <c r="R13" i="7"/>
  <c r="R15" i="7" s="1"/>
  <c r="R16" i="7" s="1"/>
  <c r="R17" i="7" s="1"/>
  <c r="R18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14" i="7"/>
  <c r="Q14" i="7"/>
  <c r="Q13" i="7"/>
  <c r="Q15" i="7" s="1"/>
  <c r="Q16" i="7" s="1"/>
  <c r="Q17" i="7" s="1"/>
  <c r="Q18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S13" i="7"/>
  <c r="S15" i="7" s="1"/>
  <c r="S16" i="7" s="1"/>
  <c r="S17" i="7" s="1"/>
  <c r="S18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14" i="7"/>
  <c r="P82" i="7"/>
  <c r="P52" i="7"/>
  <c r="N52" i="7"/>
  <c r="Q150" i="7"/>
  <c r="H148" i="7"/>
  <c r="P112" i="7"/>
  <c r="S144" i="7"/>
  <c r="S143" i="7"/>
  <c r="S145" i="7" s="1"/>
  <c r="S146" i="7" s="1"/>
  <c r="S147" i="7" s="1"/>
  <c r="S148" i="7" s="1"/>
  <c r="P182" i="7"/>
  <c r="P208" i="7"/>
  <c r="P157" i="7"/>
  <c r="R143" i="7"/>
  <c r="R145" i="7" s="1"/>
  <c r="R146" i="7" s="1"/>
  <c r="R147" i="7" s="1"/>
  <c r="R148" i="7" s="1"/>
  <c r="R150" i="7" s="1"/>
  <c r="R152" i="7" s="1"/>
  <c r="R153" i="7" s="1"/>
  <c r="R154" i="7" s="1"/>
  <c r="R155" i="7" s="1"/>
  <c r="R156" i="7" s="1"/>
  <c r="R157" i="7" s="1"/>
  <c r="R158" i="7" s="1"/>
  <c r="R159" i="7" s="1"/>
  <c r="R160" i="7" s="1"/>
  <c r="R161" i="7" s="1"/>
  <c r="R162" i="7" s="1"/>
  <c r="R163" i="7" s="1"/>
  <c r="R164" i="7" s="1"/>
  <c r="R165" i="7" s="1"/>
  <c r="R166" i="7" s="1"/>
  <c r="R167" i="7" s="1"/>
  <c r="P233" i="7"/>
  <c r="M208" i="7"/>
  <c r="R168" i="7" l="1"/>
  <c r="R170" i="7" s="1"/>
  <c r="R171" i="7" s="1"/>
  <c r="R172" i="7" s="1"/>
  <c r="R173" i="7" s="1"/>
  <c r="R175" i="7" s="1"/>
  <c r="R177" i="7" s="1"/>
  <c r="R178" i="7" s="1"/>
  <c r="R179" i="7" s="1"/>
  <c r="R180" i="7" s="1"/>
  <c r="R181" i="7" s="1"/>
  <c r="R182" i="7" s="1"/>
  <c r="R183" i="7" s="1"/>
  <c r="R184" i="7" s="1"/>
  <c r="R185" i="7" s="1"/>
  <c r="R186" i="7" s="1"/>
  <c r="R187" i="7" s="1"/>
  <c r="R188" i="7" s="1"/>
  <c r="R189" i="7" s="1"/>
  <c r="R190" i="7" s="1"/>
  <c r="R191" i="7" s="1"/>
  <c r="R192" i="7" s="1"/>
  <c r="R169" i="7"/>
  <c r="Q38" i="7"/>
  <c r="Q40" i="7" s="1"/>
  <c r="Q41" i="7" s="1"/>
  <c r="Q42" i="7" s="1"/>
  <c r="Q43" i="7" s="1"/>
  <c r="Q45" i="7" s="1"/>
  <c r="Q47" i="7" s="1"/>
  <c r="Q48" i="7" s="1"/>
  <c r="Q49" i="7" s="1"/>
  <c r="Q50" i="7" s="1"/>
  <c r="Q51" i="7" s="1"/>
  <c r="Q52" i="7" s="1"/>
  <c r="Q53" i="7" s="1"/>
  <c r="Q54" i="7" s="1"/>
  <c r="Q55" i="7" s="1"/>
  <c r="Q56" i="7" s="1"/>
  <c r="Q57" i="7" s="1"/>
  <c r="Q58" i="7" s="1"/>
  <c r="Q59" i="7" s="1"/>
  <c r="Q60" i="7" s="1"/>
  <c r="Q61" i="7" s="1"/>
  <c r="Q62" i="7" s="1"/>
  <c r="Q63" i="7" s="1"/>
  <c r="Q64" i="7" s="1"/>
  <c r="Q65" i="7" s="1"/>
  <c r="Q66" i="7" s="1"/>
  <c r="Q67" i="7" s="1"/>
  <c r="Q68" i="7" s="1"/>
  <c r="Q69" i="7" s="1"/>
  <c r="Q70" i="7" s="1"/>
  <c r="Q71" i="7" s="1"/>
  <c r="Q72" i="7" s="1"/>
  <c r="Q73" i="7" s="1"/>
  <c r="Q75" i="7" s="1"/>
  <c r="Q77" i="7" s="1"/>
  <c r="Q78" i="7" s="1"/>
  <c r="Q79" i="7" s="1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5" i="7" s="1"/>
  <c r="Q107" i="7" s="1"/>
  <c r="Q108" i="7" s="1"/>
  <c r="Q109" i="7" s="1"/>
  <c r="Q110" i="7" s="1"/>
  <c r="Q111" i="7" s="1"/>
  <c r="Q112" i="7" s="1"/>
  <c r="Q113" i="7" s="1"/>
  <c r="Q114" i="7" s="1"/>
  <c r="Q115" i="7" s="1"/>
  <c r="Q116" i="7" s="1"/>
  <c r="Q117" i="7" s="1"/>
  <c r="Q118" i="7" s="1"/>
  <c r="Q119" i="7" s="1"/>
  <c r="Q120" i="7" s="1"/>
  <c r="Q121" i="7" s="1"/>
  <c r="Q122" i="7" s="1"/>
  <c r="Q39" i="7"/>
  <c r="S150" i="7"/>
  <c r="J148" i="7"/>
  <c r="J152" i="7" s="1"/>
  <c r="J154" i="7" s="1"/>
  <c r="F148" i="7"/>
  <c r="H152" i="7"/>
  <c r="H154" i="7" s="1"/>
  <c r="Q152" i="7"/>
  <c r="Q153" i="7" s="1"/>
  <c r="Q154" i="7" s="1"/>
  <c r="Q155" i="7" s="1"/>
  <c r="Q156" i="7" s="1"/>
  <c r="Q157" i="7" s="1"/>
  <c r="Q158" i="7" s="1"/>
  <c r="Q159" i="7" s="1"/>
  <c r="Q160" i="7" s="1"/>
  <c r="Q161" i="7" s="1"/>
  <c r="Q162" i="7" s="1"/>
  <c r="Q163" i="7" s="1"/>
  <c r="Q164" i="7" s="1"/>
  <c r="Q165" i="7" s="1"/>
  <c r="Q166" i="7" s="1"/>
  <c r="Q167" i="7" s="1"/>
  <c r="H150" i="7"/>
  <c r="S39" i="7"/>
  <c r="S38" i="7"/>
  <c r="S40" i="7" s="1"/>
  <c r="S41" i="7" s="1"/>
  <c r="S42" i="7" s="1"/>
  <c r="S43" i="7" s="1"/>
  <c r="S45" i="7" s="1"/>
  <c r="S47" i="7" s="1"/>
  <c r="S48" i="7" s="1"/>
  <c r="S49" i="7" s="1"/>
  <c r="S50" i="7" s="1"/>
  <c r="S51" i="7" s="1"/>
  <c r="S52" i="7" s="1"/>
  <c r="S53" i="7" s="1"/>
  <c r="S54" i="7" s="1"/>
  <c r="S55" i="7" s="1"/>
  <c r="S56" i="7" s="1"/>
  <c r="S57" i="7" s="1"/>
  <c r="S58" i="7" s="1"/>
  <c r="S59" i="7" s="1"/>
  <c r="S60" i="7" s="1"/>
  <c r="S61" i="7" s="1"/>
  <c r="S62" i="7" s="1"/>
  <c r="S63" i="7" s="1"/>
  <c r="S64" i="7" s="1"/>
  <c r="S65" i="7" s="1"/>
  <c r="S66" i="7" s="1"/>
  <c r="S67" i="7" s="1"/>
  <c r="S68" i="7" s="1"/>
  <c r="S69" i="7" s="1"/>
  <c r="S70" i="7" s="1"/>
  <c r="S71" i="7" s="1"/>
  <c r="S72" i="7" s="1"/>
  <c r="S73" i="7" s="1"/>
  <c r="S75" i="7" s="1"/>
  <c r="S77" i="7" s="1"/>
  <c r="S78" i="7" s="1"/>
  <c r="S79" i="7" s="1"/>
  <c r="S80" i="7" s="1"/>
  <c r="S81" i="7" s="1"/>
  <c r="S82" i="7" s="1"/>
  <c r="S83" i="7" s="1"/>
  <c r="S84" i="7" s="1"/>
  <c r="S85" i="7" s="1"/>
  <c r="S86" i="7" s="1"/>
  <c r="S87" i="7" s="1"/>
  <c r="S88" i="7" s="1"/>
  <c r="S89" i="7" s="1"/>
  <c r="S90" i="7" s="1"/>
  <c r="S91" i="7" s="1"/>
  <c r="S92" i="7" s="1"/>
  <c r="S93" i="7" s="1"/>
  <c r="S94" i="7" s="1"/>
  <c r="S95" i="7" s="1"/>
  <c r="S96" i="7" s="1"/>
  <c r="S97" i="7" s="1"/>
  <c r="S98" i="7" s="1"/>
  <c r="S99" i="7" s="1"/>
  <c r="S100" i="7" s="1"/>
  <c r="S101" i="7" s="1"/>
  <c r="S102" i="7" s="1"/>
  <c r="S103" i="7" s="1"/>
  <c r="S105" i="7" s="1"/>
  <c r="S107" i="7" s="1"/>
  <c r="S108" i="7" s="1"/>
  <c r="S109" i="7" s="1"/>
  <c r="S110" i="7" s="1"/>
  <c r="S111" i="7" s="1"/>
  <c r="S112" i="7" s="1"/>
  <c r="S113" i="7" s="1"/>
  <c r="S114" i="7" s="1"/>
  <c r="S115" i="7" s="1"/>
  <c r="S116" i="7" s="1"/>
  <c r="S117" i="7" s="1"/>
  <c r="S118" i="7" s="1"/>
  <c r="S119" i="7" s="1"/>
  <c r="S120" i="7" s="1"/>
  <c r="S121" i="7" s="1"/>
  <c r="S122" i="7" s="1"/>
  <c r="R39" i="7"/>
  <c r="R38" i="7"/>
  <c r="R40" i="7" s="1"/>
  <c r="R41" i="7" s="1"/>
  <c r="R42" i="7" s="1"/>
  <c r="R43" i="7" s="1"/>
  <c r="R45" i="7" s="1"/>
  <c r="R47" i="7" s="1"/>
  <c r="R48" i="7" s="1"/>
  <c r="R49" i="7" s="1"/>
  <c r="R50" i="7" s="1"/>
  <c r="R51" i="7" s="1"/>
  <c r="R52" i="7" s="1"/>
  <c r="R53" i="7" s="1"/>
  <c r="R54" i="7" s="1"/>
  <c r="R55" i="7" s="1"/>
  <c r="R56" i="7" s="1"/>
  <c r="R57" i="7" s="1"/>
  <c r="R58" i="7" s="1"/>
  <c r="R59" i="7" s="1"/>
  <c r="R60" i="7" s="1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R71" i="7" s="1"/>
  <c r="R72" i="7" s="1"/>
  <c r="R73" i="7" s="1"/>
  <c r="R75" i="7" s="1"/>
  <c r="R77" i="7" s="1"/>
  <c r="R78" i="7" s="1"/>
  <c r="R79" i="7" s="1"/>
  <c r="R80" i="7" s="1"/>
  <c r="R81" i="7" s="1"/>
  <c r="R82" i="7" s="1"/>
  <c r="R83" i="7" s="1"/>
  <c r="R84" i="7" s="1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R98" i="7" s="1"/>
  <c r="R99" i="7" s="1"/>
  <c r="R100" i="7" s="1"/>
  <c r="R101" i="7" s="1"/>
  <c r="R102" i="7" s="1"/>
  <c r="R103" i="7" s="1"/>
  <c r="R105" i="7" s="1"/>
  <c r="R107" i="7" s="1"/>
  <c r="R108" i="7" s="1"/>
  <c r="R109" i="7" s="1"/>
  <c r="R110" i="7" s="1"/>
  <c r="R111" i="7" s="1"/>
  <c r="R112" i="7" s="1"/>
  <c r="R113" i="7" s="1"/>
  <c r="R114" i="7" s="1"/>
  <c r="R115" i="7" s="1"/>
  <c r="R116" i="7" s="1"/>
  <c r="R117" i="7" s="1"/>
  <c r="R118" i="7" s="1"/>
  <c r="R119" i="7" s="1"/>
  <c r="R120" i="7" s="1"/>
  <c r="R121" i="7" s="1"/>
  <c r="R122" i="7" s="1"/>
  <c r="S124" i="7" l="1"/>
  <c r="S123" i="7"/>
  <c r="S125" i="7" s="1"/>
  <c r="S126" i="7" s="1"/>
  <c r="S127" i="7" s="1"/>
  <c r="S128" i="7" s="1"/>
  <c r="S130" i="7" s="1"/>
  <c r="S132" i="7" s="1"/>
  <c r="S133" i="7" s="1"/>
  <c r="S134" i="7" s="1"/>
  <c r="S135" i="7" s="1"/>
  <c r="S136" i="7" s="1"/>
  <c r="S137" i="7" s="1"/>
  <c r="S138" i="7" s="1"/>
  <c r="P148" i="7"/>
  <c r="P137" i="7" s="1"/>
  <c r="F152" i="7"/>
  <c r="Q123" i="7"/>
  <c r="Q125" i="7" s="1"/>
  <c r="Q126" i="7" s="1"/>
  <c r="Q127" i="7" s="1"/>
  <c r="Q128" i="7" s="1"/>
  <c r="Q130" i="7" s="1"/>
  <c r="Q132" i="7" s="1"/>
  <c r="Q133" i="7" s="1"/>
  <c r="Q134" i="7" s="1"/>
  <c r="Q135" i="7" s="1"/>
  <c r="Q136" i="7" s="1"/>
  <c r="Q137" i="7" s="1"/>
  <c r="Q138" i="7" s="1"/>
  <c r="Q124" i="7"/>
  <c r="R124" i="7"/>
  <c r="R123" i="7"/>
  <c r="R125" i="7" s="1"/>
  <c r="R126" i="7" s="1"/>
  <c r="R127" i="7" s="1"/>
  <c r="R128" i="7" s="1"/>
  <c r="R130" i="7" s="1"/>
  <c r="R132" i="7" s="1"/>
  <c r="R133" i="7" s="1"/>
  <c r="R134" i="7" s="1"/>
  <c r="R135" i="7" s="1"/>
  <c r="R136" i="7" s="1"/>
  <c r="R137" i="7" s="1"/>
  <c r="R138" i="7" s="1"/>
  <c r="H153" i="7"/>
  <c r="F150" i="7"/>
  <c r="Q169" i="7"/>
  <c r="Q168" i="7"/>
  <c r="Q170" i="7" s="1"/>
  <c r="Q171" i="7" s="1"/>
  <c r="Q172" i="7" s="1"/>
  <c r="Q173" i="7" s="1"/>
  <c r="Q175" i="7" s="1"/>
  <c r="Q177" i="7" s="1"/>
  <c r="Q178" i="7" s="1"/>
  <c r="Q179" i="7" s="1"/>
  <c r="Q180" i="7" s="1"/>
  <c r="Q181" i="7" s="1"/>
  <c r="Q182" i="7" s="1"/>
  <c r="Q183" i="7" s="1"/>
  <c r="Q184" i="7" s="1"/>
  <c r="Q185" i="7" s="1"/>
  <c r="Q186" i="7" s="1"/>
  <c r="Q187" i="7" s="1"/>
  <c r="Q188" i="7" s="1"/>
  <c r="Q189" i="7" s="1"/>
  <c r="Q190" i="7" s="1"/>
  <c r="Q191" i="7" s="1"/>
  <c r="Q192" i="7" s="1"/>
  <c r="J150" i="7"/>
  <c r="J153" i="7" s="1"/>
  <c r="S152" i="7"/>
  <c r="S153" i="7" s="1"/>
  <c r="S154" i="7" s="1"/>
  <c r="S155" i="7" s="1"/>
  <c r="S156" i="7" s="1"/>
  <c r="S157" i="7" s="1"/>
  <c r="S158" i="7" s="1"/>
  <c r="S159" i="7" s="1"/>
  <c r="S160" i="7" s="1"/>
  <c r="S161" i="7" s="1"/>
  <c r="S162" i="7" s="1"/>
  <c r="S163" i="7" s="1"/>
  <c r="S164" i="7" s="1"/>
  <c r="S165" i="7" s="1"/>
  <c r="S166" i="7" s="1"/>
  <c r="S167" i="7" s="1"/>
  <c r="R194" i="7"/>
  <c r="R193" i="7"/>
  <c r="R196" i="7" s="1"/>
  <c r="R197" i="7" s="1"/>
  <c r="R198" i="7" s="1"/>
  <c r="R199" i="7" s="1"/>
  <c r="R201" i="7" s="1"/>
  <c r="R203" i="7" s="1"/>
  <c r="R204" i="7" s="1"/>
  <c r="R205" i="7" s="1"/>
  <c r="R206" i="7" s="1"/>
  <c r="R207" i="7" s="1"/>
  <c r="R208" i="7" s="1"/>
  <c r="R209" i="7" s="1"/>
  <c r="R210" i="7" s="1"/>
  <c r="R211" i="7" s="1"/>
  <c r="R212" i="7" s="1"/>
  <c r="R213" i="7" s="1"/>
  <c r="R214" i="7" s="1"/>
  <c r="R215" i="7" s="1"/>
  <c r="R216" i="7" s="1"/>
  <c r="R217" i="7" s="1"/>
  <c r="R218" i="7" s="1"/>
  <c r="Q194" i="7" l="1"/>
  <c r="Q193" i="7"/>
  <c r="Q196" i="7" s="1"/>
  <c r="Q197" i="7" s="1"/>
  <c r="Q198" i="7" s="1"/>
  <c r="Q199" i="7" s="1"/>
  <c r="Q201" i="7" s="1"/>
  <c r="Q203" i="7" s="1"/>
  <c r="Q204" i="7" s="1"/>
  <c r="Q205" i="7" s="1"/>
  <c r="Q206" i="7" s="1"/>
  <c r="Q207" i="7" s="1"/>
  <c r="Q208" i="7" s="1"/>
  <c r="Q209" i="7" s="1"/>
  <c r="Q210" i="7" s="1"/>
  <c r="Q211" i="7" s="1"/>
  <c r="Q212" i="7" s="1"/>
  <c r="Q213" i="7" s="1"/>
  <c r="Q214" i="7" s="1"/>
  <c r="Q215" i="7" s="1"/>
  <c r="Q216" i="7" s="1"/>
  <c r="Q217" i="7" s="1"/>
  <c r="Q218" i="7" s="1"/>
  <c r="F154" i="7"/>
  <c r="P154" i="7" s="1"/>
  <c r="P152" i="7"/>
  <c r="S169" i="7"/>
  <c r="S168" i="7"/>
  <c r="S170" i="7" s="1"/>
  <c r="S171" i="7" s="1"/>
  <c r="S172" i="7" s="1"/>
  <c r="S173" i="7" s="1"/>
  <c r="S175" i="7" s="1"/>
  <c r="S177" i="7" s="1"/>
  <c r="S178" i="7" s="1"/>
  <c r="S179" i="7" s="1"/>
  <c r="S180" i="7" s="1"/>
  <c r="S181" i="7" s="1"/>
  <c r="S182" i="7" s="1"/>
  <c r="S183" i="7" s="1"/>
  <c r="S184" i="7" s="1"/>
  <c r="S185" i="7" s="1"/>
  <c r="S186" i="7" s="1"/>
  <c r="S187" i="7" s="1"/>
  <c r="S188" i="7" s="1"/>
  <c r="S189" i="7" s="1"/>
  <c r="S190" i="7" s="1"/>
  <c r="S191" i="7" s="1"/>
  <c r="S192" i="7" s="1"/>
  <c r="F153" i="7"/>
  <c r="P153" i="7" s="1"/>
  <c r="P150" i="7"/>
  <c r="S139" i="7"/>
  <c r="S141" i="7" s="1"/>
  <c r="S140" i="7"/>
  <c r="R219" i="7"/>
  <c r="R221" i="7" s="1"/>
  <c r="R222" i="7" s="1"/>
  <c r="R223" i="7" s="1"/>
  <c r="R224" i="7" s="1"/>
  <c r="R226" i="7" s="1"/>
  <c r="R228" i="7" s="1"/>
  <c r="R229" i="7" s="1"/>
  <c r="R230" i="7" s="1"/>
  <c r="R231" i="7" s="1"/>
  <c r="R232" i="7" s="1"/>
  <c r="R233" i="7" s="1"/>
  <c r="R234" i="7" s="1"/>
  <c r="R235" i="7" s="1"/>
  <c r="R236" i="7" s="1"/>
  <c r="R237" i="7" s="1"/>
  <c r="R238" i="7" s="1"/>
  <c r="R239" i="7" s="1"/>
  <c r="R240" i="7" s="1"/>
  <c r="R241" i="7" s="1"/>
  <c r="R242" i="7" s="1"/>
  <c r="R243" i="7" s="1"/>
  <c r="R220" i="7"/>
  <c r="R140" i="7"/>
  <c r="R139" i="7"/>
  <c r="R141" i="7" s="1"/>
  <c r="Q140" i="7"/>
  <c r="Q139" i="7"/>
  <c r="Q141" i="7" s="1"/>
  <c r="R245" i="7" l="1"/>
  <c r="R244" i="7"/>
  <c r="R246" i="7" s="1"/>
  <c r="R247" i="7" s="1"/>
  <c r="R248" i="7" s="1"/>
  <c r="R249" i="7" s="1"/>
  <c r="R250" i="7" s="1"/>
  <c r="R251" i="7" s="1"/>
  <c r="R252" i="7" s="1"/>
  <c r="R253" i="7" s="1"/>
  <c r="Q220" i="7"/>
  <c r="Q219" i="7"/>
  <c r="Q221" i="7" s="1"/>
  <c r="Q222" i="7" s="1"/>
  <c r="Q223" i="7" s="1"/>
  <c r="Q224" i="7" s="1"/>
  <c r="Q226" i="7" s="1"/>
  <c r="Q228" i="7" s="1"/>
  <c r="Q229" i="7" s="1"/>
  <c r="Q230" i="7" s="1"/>
  <c r="Q231" i="7" s="1"/>
  <c r="Q232" i="7" s="1"/>
  <c r="Q233" i="7" s="1"/>
  <c r="Q234" i="7" s="1"/>
  <c r="Q235" i="7" s="1"/>
  <c r="Q236" i="7" s="1"/>
  <c r="Q237" i="7" s="1"/>
  <c r="Q238" i="7" s="1"/>
  <c r="Q239" i="7" s="1"/>
  <c r="Q240" i="7" s="1"/>
  <c r="Q241" i="7" s="1"/>
  <c r="Q242" i="7" s="1"/>
  <c r="Q243" i="7" s="1"/>
  <c r="S193" i="7"/>
  <c r="S196" i="7" s="1"/>
  <c r="S197" i="7" s="1"/>
  <c r="S198" i="7" s="1"/>
  <c r="S199" i="7" s="1"/>
  <c r="S201" i="7" s="1"/>
  <c r="S203" i="7" s="1"/>
  <c r="S204" i="7" s="1"/>
  <c r="S205" i="7" s="1"/>
  <c r="S206" i="7" s="1"/>
  <c r="S207" i="7" s="1"/>
  <c r="S208" i="7" s="1"/>
  <c r="S209" i="7" s="1"/>
  <c r="S210" i="7" s="1"/>
  <c r="S211" i="7" s="1"/>
  <c r="S212" i="7" s="1"/>
  <c r="S213" i="7" s="1"/>
  <c r="S214" i="7" s="1"/>
  <c r="S215" i="7" s="1"/>
  <c r="S216" i="7" s="1"/>
  <c r="S217" i="7" s="1"/>
  <c r="S218" i="7" s="1"/>
  <c r="S194" i="7"/>
  <c r="Q244" i="7" l="1"/>
  <c r="Q246" i="7" s="1"/>
  <c r="Q247" i="7" s="1"/>
  <c r="Q248" i="7" s="1"/>
  <c r="Q249" i="7" s="1"/>
  <c r="Q250" i="7" s="1"/>
  <c r="Q251" i="7" s="1"/>
  <c r="Q252" i="7" s="1"/>
  <c r="Q253" i="7" s="1"/>
  <c r="Q245" i="7"/>
  <c r="S220" i="7"/>
  <c r="S219" i="7"/>
  <c r="S221" i="7" s="1"/>
  <c r="S222" i="7" s="1"/>
  <c r="S223" i="7" s="1"/>
  <c r="S224" i="7" s="1"/>
  <c r="S226" i="7" s="1"/>
  <c r="S228" i="7" s="1"/>
  <c r="S229" i="7" s="1"/>
  <c r="S230" i="7" s="1"/>
  <c r="S231" i="7" s="1"/>
  <c r="S232" i="7" s="1"/>
  <c r="S233" i="7" s="1"/>
  <c r="S234" i="7" s="1"/>
  <c r="S235" i="7" s="1"/>
  <c r="S236" i="7" s="1"/>
  <c r="S237" i="7" s="1"/>
  <c r="S238" i="7" s="1"/>
  <c r="S239" i="7" s="1"/>
  <c r="S240" i="7" s="1"/>
  <c r="S241" i="7" s="1"/>
  <c r="S242" i="7" s="1"/>
  <c r="S243" i="7" s="1"/>
  <c r="S245" i="7" l="1"/>
  <c r="S244" i="7"/>
  <c r="S246" i="7" s="1"/>
  <c r="S247" i="7" s="1"/>
  <c r="S248" i="7" s="1"/>
  <c r="S249" i="7" s="1"/>
  <c r="S250" i="7" s="1"/>
  <c r="S251" i="7" s="1"/>
  <c r="S252" i="7" s="1"/>
  <c r="S253" i="7" s="1"/>
  <c r="L43" i="5" l="1"/>
  <c r="L42" i="5"/>
  <c r="L41" i="5"/>
  <c r="L40" i="5"/>
  <c r="L68" i="5"/>
  <c r="L67" i="5"/>
  <c r="L66" i="5"/>
  <c r="N61" i="5"/>
  <c r="L61" i="5"/>
  <c r="O60" i="5"/>
  <c r="L60" i="5"/>
  <c r="L59" i="5"/>
  <c r="N58" i="5"/>
  <c r="L58" i="5"/>
  <c r="L84" i="5"/>
  <c r="N86" i="5"/>
  <c r="L86" i="5"/>
  <c r="O85" i="5"/>
  <c r="L85" i="5"/>
  <c r="N83" i="5"/>
  <c r="L83" i="5"/>
  <c r="L93" i="5"/>
  <c r="L92" i="5"/>
  <c r="L91" i="5"/>
  <c r="L90" i="5"/>
  <c r="L112" i="5" l="1"/>
  <c r="L111" i="5"/>
  <c r="L110" i="5"/>
  <c r="L109" i="5"/>
  <c r="L148" i="5"/>
  <c r="L147" i="5"/>
  <c r="L146" i="5"/>
  <c r="L145" i="5"/>
  <c r="L172" i="5"/>
  <c r="L171" i="5"/>
  <c r="L170" i="5"/>
  <c r="L169" i="5"/>
  <c r="L165" i="5"/>
  <c r="L164" i="5"/>
  <c r="N165" i="5"/>
  <c r="O164" i="5"/>
  <c r="N163" i="5"/>
  <c r="L163" i="5"/>
  <c r="R1" i="5"/>
  <c r="L194" i="5"/>
  <c r="L193" i="5"/>
  <c r="L192" i="5"/>
  <c r="L191" i="5"/>
  <c r="N211" i="5" l="1"/>
  <c r="L211" i="5"/>
  <c r="N206" i="5"/>
  <c r="L206" i="5"/>
  <c r="O205" i="5"/>
  <c r="L205" i="5"/>
  <c r="Q204" i="5"/>
  <c r="L204" i="5"/>
  <c r="N203" i="5"/>
  <c r="L203" i="5"/>
  <c r="O202" i="5"/>
  <c r="L202" i="5"/>
  <c r="Q201" i="5"/>
  <c r="L201" i="5"/>
  <c r="N200" i="5"/>
  <c r="L200" i="5"/>
  <c r="N194" i="5"/>
  <c r="O193" i="5"/>
  <c r="N192" i="5"/>
  <c r="O191" i="5"/>
  <c r="N190" i="5"/>
  <c r="L190" i="5"/>
  <c r="N187" i="5"/>
  <c r="L187" i="5"/>
  <c r="N184" i="5"/>
  <c r="L184" i="5"/>
  <c r="O183" i="5"/>
  <c r="L183" i="5"/>
  <c r="Q182" i="5"/>
  <c r="L182" i="5"/>
  <c r="N181" i="5"/>
  <c r="O180" i="5"/>
  <c r="L180" i="5"/>
  <c r="Q179" i="5"/>
  <c r="L179" i="5"/>
  <c r="N178" i="5"/>
  <c r="L178" i="5"/>
  <c r="N172" i="5"/>
  <c r="O171" i="5"/>
  <c r="N170" i="5"/>
  <c r="O169" i="5"/>
  <c r="N168" i="5"/>
  <c r="L168" i="5"/>
  <c r="N160" i="5"/>
  <c r="L160" i="5"/>
  <c r="O159" i="5"/>
  <c r="L159" i="5"/>
  <c r="Q158" i="5"/>
  <c r="L158" i="5"/>
  <c r="N157" i="5"/>
  <c r="L157" i="5"/>
  <c r="O156" i="5"/>
  <c r="L156" i="5"/>
  <c r="Q155" i="5"/>
  <c r="L155" i="5"/>
  <c r="N154" i="5"/>
  <c r="L154" i="5"/>
  <c r="N148" i="5"/>
  <c r="O147" i="5"/>
  <c r="N146" i="5"/>
  <c r="O145" i="5"/>
  <c r="N144" i="5"/>
  <c r="L144" i="5"/>
  <c r="N141" i="5"/>
  <c r="L141" i="5"/>
  <c r="N138" i="5"/>
  <c r="L138" i="5"/>
  <c r="O137" i="5"/>
  <c r="L137" i="5"/>
  <c r="Q136" i="5"/>
  <c r="L136" i="5"/>
  <c r="N135" i="5"/>
  <c r="L135" i="5"/>
  <c r="O134" i="5"/>
  <c r="L134" i="5"/>
  <c r="Q133" i="5"/>
  <c r="L133" i="5"/>
  <c r="N132" i="5"/>
  <c r="L132" i="5"/>
  <c r="N126" i="5"/>
  <c r="J126" i="5"/>
  <c r="O125" i="5"/>
  <c r="O115" i="5" s="1"/>
  <c r="L125" i="5"/>
  <c r="N124" i="5"/>
  <c r="L124" i="5"/>
  <c r="L126" i="5" s="1"/>
  <c r="N121" i="5"/>
  <c r="L121" i="5"/>
  <c r="N118" i="5"/>
  <c r="L118" i="5"/>
  <c r="Z13" i="2" l="1"/>
  <c r="N129" i="5"/>
  <c r="N115" i="5"/>
  <c r="O129" i="5"/>
  <c r="O151" i="5"/>
  <c r="N151" i="5"/>
  <c r="N175" i="5"/>
  <c r="O175" i="5"/>
  <c r="N197" i="5"/>
  <c r="N112" i="5"/>
  <c r="O111" i="5"/>
  <c r="N110" i="5"/>
  <c r="O109" i="5"/>
  <c r="N108" i="5"/>
  <c r="L108" i="5"/>
  <c r="N105" i="5"/>
  <c r="L105" i="5"/>
  <c r="N102" i="5"/>
  <c r="L102" i="5"/>
  <c r="O101" i="5"/>
  <c r="L101" i="5"/>
  <c r="Q100" i="5"/>
  <c r="L100" i="5"/>
  <c r="N99" i="5"/>
  <c r="L99" i="5"/>
  <c r="N93" i="5"/>
  <c r="O92" i="5"/>
  <c r="N91" i="5"/>
  <c r="O90" i="5"/>
  <c r="N89" i="5"/>
  <c r="L89" i="5"/>
  <c r="N80" i="5"/>
  <c r="L80" i="5"/>
  <c r="O79" i="5"/>
  <c r="L79" i="5"/>
  <c r="Q78" i="5"/>
  <c r="L78" i="5"/>
  <c r="N77" i="5"/>
  <c r="L77" i="5"/>
  <c r="O76" i="5"/>
  <c r="L76" i="5"/>
  <c r="Q75" i="5"/>
  <c r="L75" i="5"/>
  <c r="N74" i="5"/>
  <c r="L74" i="5"/>
  <c r="N68" i="5"/>
  <c r="O67" i="5"/>
  <c r="N66" i="5"/>
  <c r="O65" i="5"/>
  <c r="L65" i="5"/>
  <c r="N64" i="5"/>
  <c r="L64" i="5"/>
  <c r="N55" i="5"/>
  <c r="O54" i="5"/>
  <c r="Q53" i="5"/>
  <c r="N52" i="5"/>
  <c r="O51" i="5"/>
  <c r="Q50" i="5"/>
  <c r="N49" i="5"/>
  <c r="N43" i="5"/>
  <c r="O42" i="5"/>
  <c r="N41" i="5"/>
  <c r="O40" i="5"/>
  <c r="N39" i="5"/>
  <c r="L39" i="5"/>
  <c r="N36" i="5"/>
  <c r="L36" i="5"/>
  <c r="N33" i="5"/>
  <c r="L33" i="5"/>
  <c r="O32" i="5"/>
  <c r="L32" i="5"/>
  <c r="Q31" i="5"/>
  <c r="L31" i="5"/>
  <c r="N30" i="5"/>
  <c r="L30" i="5"/>
  <c r="O29" i="5"/>
  <c r="L29" i="5"/>
  <c r="Q28" i="5"/>
  <c r="L28" i="5"/>
  <c r="N27" i="5"/>
  <c r="L27" i="5"/>
  <c r="Q9" i="5"/>
  <c r="Q6" i="5"/>
  <c r="N19" i="5"/>
  <c r="O18" i="5"/>
  <c r="N17" i="5"/>
  <c r="N14" i="5"/>
  <c r="N11" i="5"/>
  <c r="O10" i="5"/>
  <c r="N8" i="5"/>
  <c r="N5" i="5"/>
  <c r="O96" i="5" l="1"/>
  <c r="Z12" i="2" s="1"/>
  <c r="N24" i="5"/>
  <c r="Y9" i="2" s="1"/>
  <c r="O71" i="5"/>
  <c r="Z11" i="2" s="1"/>
  <c r="Y14" i="2"/>
  <c r="N71" i="5"/>
  <c r="Y17" i="2"/>
  <c r="Y16" i="2"/>
  <c r="Y13" i="2"/>
  <c r="O24" i="5"/>
  <c r="N46" i="5"/>
  <c r="Z16" i="2"/>
  <c r="Z14" i="2"/>
  <c r="Z15" i="2"/>
  <c r="Y15" i="2"/>
  <c r="O46" i="5"/>
  <c r="N96" i="5"/>
  <c r="O20" i="5"/>
  <c r="J20" i="5"/>
  <c r="N21" i="5"/>
  <c r="N2" i="5" s="1"/>
  <c r="J19" i="5"/>
  <c r="J21" i="5" s="1"/>
  <c r="L18" i="5"/>
  <c r="L20" i="5" s="1"/>
  <c r="L17" i="5"/>
  <c r="L19" i="5" s="1"/>
  <c r="L21" i="5" s="1"/>
  <c r="L14" i="5"/>
  <c r="L11" i="5"/>
  <c r="L10" i="5"/>
  <c r="L9" i="5"/>
  <c r="L8" i="5"/>
  <c r="L6" i="5"/>
  <c r="L7" i="5"/>
  <c r="L5" i="5"/>
  <c r="S2" i="5"/>
  <c r="S3" i="5" s="1"/>
  <c r="S4" i="5" s="1"/>
  <c r="S5" i="5" s="1"/>
  <c r="S6" i="5" s="1"/>
  <c r="S7" i="5" s="1"/>
  <c r="S8" i="5" s="1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S20" i="5" s="1"/>
  <c r="S21" i="5" s="1"/>
  <c r="S22" i="5" s="1"/>
  <c r="S23" i="5" s="1"/>
  <c r="R2" i="5"/>
  <c r="R3" i="5" s="1"/>
  <c r="R4" i="5" s="1"/>
  <c r="R5" i="5" s="1"/>
  <c r="T1" i="5"/>
  <c r="T2" i="5" s="1"/>
  <c r="T3" i="5" s="1"/>
  <c r="T4" i="5" s="1"/>
  <c r="T5" i="5" s="1"/>
  <c r="T6" i="5" s="1"/>
  <c r="T7" i="5" s="1"/>
  <c r="T8" i="5" s="1"/>
  <c r="T9" i="5" s="1"/>
  <c r="T10" i="5" s="1"/>
  <c r="T11" i="5" s="1"/>
  <c r="T12" i="5" s="1"/>
  <c r="T13" i="5" s="1"/>
  <c r="T14" i="5" s="1"/>
  <c r="T15" i="5" s="1"/>
  <c r="T16" i="5" s="1"/>
  <c r="T17" i="5" s="1"/>
  <c r="T18" i="5" s="1"/>
  <c r="T19" i="5" s="1"/>
  <c r="T20" i="5" s="1"/>
  <c r="T21" i="5" s="1"/>
  <c r="T22" i="5" s="1"/>
  <c r="T23" i="5" s="1"/>
  <c r="T24" i="5" s="1"/>
  <c r="T25" i="5" s="1"/>
  <c r="T26" i="5" s="1"/>
  <c r="T27" i="5" s="1"/>
  <c r="T28" i="5" s="1"/>
  <c r="Y11" i="2" l="1"/>
  <c r="Y8" i="2"/>
  <c r="Z10" i="2"/>
  <c r="Z9" i="2"/>
  <c r="Y12" i="2"/>
  <c r="Y10" i="2"/>
  <c r="S24" i="5"/>
  <c r="S25" i="5" s="1"/>
  <c r="S26" i="5" s="1"/>
  <c r="S27" i="5" s="1"/>
  <c r="S28" i="5" s="1"/>
  <c r="S29" i="5" s="1"/>
  <c r="S30" i="5" s="1"/>
  <c r="S31" i="5" s="1"/>
  <c r="S32" i="5" s="1"/>
  <c r="S33" i="5" s="1"/>
  <c r="S34" i="5" s="1"/>
  <c r="S35" i="5" s="1"/>
  <c r="S36" i="5" s="1"/>
  <c r="S37" i="5" s="1"/>
  <c r="S38" i="5" s="1"/>
  <c r="S39" i="5" s="1"/>
  <c r="S40" i="5" s="1"/>
  <c r="S41" i="5" s="1"/>
  <c r="S42" i="5" s="1"/>
  <c r="S43" i="5" s="1"/>
  <c r="S44" i="5" s="1"/>
  <c r="S45" i="5" s="1"/>
  <c r="S46" i="5" s="1"/>
  <c r="S47" i="5" s="1"/>
  <c r="S48" i="5" s="1"/>
  <c r="S49" i="5" s="1"/>
  <c r="S50" i="5" s="1"/>
  <c r="S51" i="5" s="1"/>
  <c r="S52" i="5" s="1"/>
  <c r="S53" i="5" s="1"/>
  <c r="S54" i="5" s="1"/>
  <c r="S55" i="5" s="1"/>
  <c r="S56" i="5" s="1"/>
  <c r="S57" i="5" s="1"/>
  <c r="S58" i="5" s="1"/>
  <c r="S59" i="5" s="1"/>
  <c r="S60" i="5" s="1"/>
  <c r="S61" i="5" s="1"/>
  <c r="K27" i="5"/>
  <c r="K28" i="5"/>
  <c r="T29" i="5"/>
  <c r="R6" i="5"/>
  <c r="H5" i="5"/>
  <c r="I5" i="5" s="1"/>
  <c r="K17" i="5"/>
  <c r="K19" i="5" s="1"/>
  <c r="K21" i="5" s="1"/>
  <c r="K18" i="5"/>
  <c r="K20" i="5" s="1"/>
  <c r="K9" i="5"/>
  <c r="K7" i="5"/>
  <c r="K6" i="5"/>
  <c r="K5" i="5"/>
  <c r="K10" i="5"/>
  <c r="K8" i="5"/>
  <c r="K11" i="5"/>
  <c r="K14" i="5"/>
  <c r="F5" i="5" l="1"/>
  <c r="Q5" i="5" s="1"/>
  <c r="S62" i="5"/>
  <c r="S63" i="5" s="1"/>
  <c r="S64" i="5" s="1"/>
  <c r="S65" i="5" s="1"/>
  <c r="S66" i="5" s="1"/>
  <c r="S67" i="5" s="1"/>
  <c r="S68" i="5" s="1"/>
  <c r="S69" i="5" s="1"/>
  <c r="S70" i="5" s="1"/>
  <c r="S71" i="5" s="1"/>
  <c r="S72" i="5" s="1"/>
  <c r="S73" i="5" s="1"/>
  <c r="S74" i="5" s="1"/>
  <c r="S75" i="5" s="1"/>
  <c r="S76" i="5" s="1"/>
  <c r="S77" i="5" s="1"/>
  <c r="S78" i="5" s="1"/>
  <c r="S79" i="5" s="1"/>
  <c r="S80" i="5" s="1"/>
  <c r="S81" i="5" s="1"/>
  <c r="S82" i="5" s="1"/>
  <c r="S83" i="5" s="1"/>
  <c r="S84" i="5" s="1"/>
  <c r="S85" i="5" s="1"/>
  <c r="S86" i="5" s="1"/>
  <c r="S87" i="5" s="1"/>
  <c r="S88" i="5" s="1"/>
  <c r="S89" i="5" s="1"/>
  <c r="S90" i="5" s="1"/>
  <c r="S91" i="5" s="1"/>
  <c r="S92" i="5" s="1"/>
  <c r="S93" i="5" s="1"/>
  <c r="S94" i="5" s="1"/>
  <c r="S95" i="5" s="1"/>
  <c r="S96" i="5" s="1"/>
  <c r="S97" i="5" s="1"/>
  <c r="S98" i="5" s="1"/>
  <c r="S99" i="5" s="1"/>
  <c r="S100" i="5" s="1"/>
  <c r="S101" i="5" s="1"/>
  <c r="S102" i="5" s="1"/>
  <c r="T30" i="5"/>
  <c r="K29" i="5"/>
  <c r="R7" i="5"/>
  <c r="H6" i="5"/>
  <c r="I6" i="5" s="1"/>
  <c r="N13" i="2"/>
  <c r="L13" i="2"/>
  <c r="N16" i="2"/>
  <c r="L16" i="2"/>
  <c r="L19" i="2"/>
  <c r="N19" i="2"/>
  <c r="M19" i="2"/>
  <c r="M16" i="2"/>
  <c r="G6" i="5" l="1"/>
  <c r="P6" i="5" s="1"/>
  <c r="S103" i="5"/>
  <c r="S104" i="5" s="1"/>
  <c r="S105" i="5" s="1"/>
  <c r="S106" i="5" s="1"/>
  <c r="S107" i="5" s="1"/>
  <c r="S108" i="5" s="1"/>
  <c r="S109" i="5" s="1"/>
  <c r="S110" i="5" s="1"/>
  <c r="S111" i="5" s="1"/>
  <c r="S112" i="5" s="1"/>
  <c r="S113" i="5" s="1"/>
  <c r="S114" i="5" s="1"/>
  <c r="S115" i="5" s="1"/>
  <c r="S116" i="5" s="1"/>
  <c r="S117" i="5" s="1"/>
  <c r="S118" i="5" s="1"/>
  <c r="T31" i="5"/>
  <c r="K30" i="5"/>
  <c r="R8" i="5"/>
  <c r="H7" i="5"/>
  <c r="I7" i="5" s="1"/>
  <c r="M13" i="2"/>
  <c r="K19" i="2"/>
  <c r="K16" i="2"/>
  <c r="K13" i="2"/>
  <c r="S119" i="5" l="1"/>
  <c r="S120" i="5" s="1"/>
  <c r="S121" i="5" s="1"/>
  <c r="S122" i="5" s="1"/>
  <c r="S123" i="5" s="1"/>
  <c r="S124" i="5" s="1"/>
  <c r="S125" i="5" s="1"/>
  <c r="S126" i="5" s="1"/>
  <c r="K31" i="5"/>
  <c r="T32" i="5"/>
  <c r="R9" i="5"/>
  <c r="H8" i="5"/>
  <c r="I8" i="5" s="1"/>
  <c r="F8" i="5" l="1"/>
  <c r="Q8" i="5" s="1"/>
  <c r="S127" i="5"/>
  <c r="S128" i="5" s="1"/>
  <c r="S129" i="5" s="1"/>
  <c r="S130" i="5" s="1"/>
  <c r="S131" i="5" s="1"/>
  <c r="S132" i="5" s="1"/>
  <c r="S133" i="5" s="1"/>
  <c r="S134" i="5" s="1"/>
  <c r="S135" i="5" s="1"/>
  <c r="S136" i="5" s="1"/>
  <c r="S137" i="5" s="1"/>
  <c r="S138" i="5" s="1"/>
  <c r="S139" i="5" s="1"/>
  <c r="S140" i="5" s="1"/>
  <c r="S141" i="5" s="1"/>
  <c r="S142" i="5" s="1"/>
  <c r="S143" i="5" s="1"/>
  <c r="S144" i="5" s="1"/>
  <c r="S145" i="5" s="1"/>
  <c r="S146" i="5" s="1"/>
  <c r="S147" i="5" s="1"/>
  <c r="S148" i="5" s="1"/>
  <c r="S149" i="5" s="1"/>
  <c r="S150" i="5" s="1"/>
  <c r="S151" i="5" s="1"/>
  <c r="S152" i="5" s="1"/>
  <c r="S153" i="5" s="1"/>
  <c r="S154" i="5" s="1"/>
  <c r="S155" i="5" s="1"/>
  <c r="S156" i="5" s="1"/>
  <c r="S157" i="5" s="1"/>
  <c r="S158" i="5" s="1"/>
  <c r="S159" i="5" s="1"/>
  <c r="S160" i="5" s="1"/>
  <c r="S161" i="5" s="1"/>
  <c r="S162" i="5" s="1"/>
  <c r="S163" i="5" s="1"/>
  <c r="S164" i="5" s="1"/>
  <c r="S165" i="5" s="1"/>
  <c r="S166" i="5" s="1"/>
  <c r="S167" i="5" s="1"/>
  <c r="S168" i="5" s="1"/>
  <c r="S169" i="5" s="1"/>
  <c r="S170" i="5" s="1"/>
  <c r="S171" i="5" s="1"/>
  <c r="S172" i="5" s="1"/>
  <c r="S173" i="5" s="1"/>
  <c r="S174" i="5" s="1"/>
  <c r="S175" i="5" s="1"/>
  <c r="S176" i="5" s="1"/>
  <c r="S177" i="5" s="1"/>
  <c r="S178" i="5" s="1"/>
  <c r="S179" i="5" s="1"/>
  <c r="S180" i="5" s="1"/>
  <c r="S181" i="5" s="1"/>
  <c r="S182" i="5" s="1"/>
  <c r="S183" i="5" s="1"/>
  <c r="S184" i="5" s="1"/>
  <c r="S185" i="5" s="1"/>
  <c r="S186" i="5" s="1"/>
  <c r="S187" i="5" s="1"/>
  <c r="S188" i="5" s="1"/>
  <c r="S189" i="5" s="1"/>
  <c r="S190" i="5" s="1"/>
  <c r="S191" i="5" s="1"/>
  <c r="S192" i="5" s="1"/>
  <c r="S193" i="5" s="1"/>
  <c r="S194" i="5" s="1"/>
  <c r="S195" i="5" s="1"/>
  <c r="S196" i="5" s="1"/>
  <c r="S197" i="5" s="1"/>
  <c r="S198" i="5" s="1"/>
  <c r="S199" i="5" s="1"/>
  <c r="S200" i="5" s="1"/>
  <c r="S201" i="5" s="1"/>
  <c r="S202" i="5" s="1"/>
  <c r="S203" i="5" s="1"/>
  <c r="S204" i="5" s="1"/>
  <c r="S205" i="5" s="1"/>
  <c r="S206" i="5" s="1"/>
  <c r="S207" i="5" s="1"/>
  <c r="S210" i="5" s="1"/>
  <c r="S211" i="5" s="1"/>
  <c r="S212" i="5" s="1"/>
  <c r="S213" i="5" s="1"/>
  <c r="S214" i="5" s="1"/>
  <c r="S215" i="5" s="1"/>
  <c r="S216" i="5" s="1"/>
  <c r="S217" i="5" s="1"/>
  <c r="S218" i="5" s="1"/>
  <c r="T33" i="5"/>
  <c r="K32" i="5"/>
  <c r="R10" i="5"/>
  <c r="H9" i="5"/>
  <c r="I9" i="5" s="1"/>
  <c r="G9" i="5" l="1"/>
  <c r="P9" i="5" s="1"/>
  <c r="P2" i="5" s="1"/>
  <c r="AA8" i="2" s="1"/>
  <c r="T34" i="5"/>
  <c r="T35" i="5" s="1"/>
  <c r="T36" i="5" s="1"/>
  <c r="K33" i="5"/>
  <c r="R11" i="5"/>
  <c r="H10" i="5"/>
  <c r="I10" i="5" s="1"/>
  <c r="F10" i="5" l="1"/>
  <c r="Q10" i="5" s="1"/>
  <c r="K36" i="5"/>
  <c r="T37" i="5"/>
  <c r="T38" i="5" s="1"/>
  <c r="T39" i="5" s="1"/>
  <c r="R12" i="5"/>
  <c r="R13" i="5" s="1"/>
  <c r="R14" i="5" s="1"/>
  <c r="H11" i="5"/>
  <c r="I11" i="5" s="1"/>
  <c r="F11" i="5" l="1"/>
  <c r="Q11" i="5" s="1"/>
  <c r="K39" i="5"/>
  <c r="T40" i="5"/>
  <c r="K40" i="5" s="1"/>
  <c r="R15" i="5"/>
  <c r="R16" i="5" s="1"/>
  <c r="R17" i="5" s="1"/>
  <c r="H14" i="5"/>
  <c r="I14" i="5" s="1"/>
  <c r="F14" i="5" l="1"/>
  <c r="Q14" i="5" s="1"/>
  <c r="T41" i="5"/>
  <c r="R18" i="5"/>
  <c r="H17" i="5"/>
  <c r="I17" i="5" s="1"/>
  <c r="T42" i="5" l="1"/>
  <c r="K41" i="5"/>
  <c r="F17" i="5"/>
  <c r="H19" i="5"/>
  <c r="I19" i="5" s="1"/>
  <c r="R19" i="5"/>
  <c r="R20" i="5" s="1"/>
  <c r="R21" i="5" s="1"/>
  <c r="R22" i="5" s="1"/>
  <c r="R23" i="5" s="1"/>
  <c r="H18" i="5"/>
  <c r="I18" i="5" s="1"/>
  <c r="H21" i="5" l="1"/>
  <c r="I21" i="5" s="1"/>
  <c r="T43" i="5"/>
  <c r="K42" i="5"/>
  <c r="R24" i="5"/>
  <c r="R25" i="5" s="1"/>
  <c r="R26" i="5" s="1"/>
  <c r="R27" i="5" s="1"/>
  <c r="F19" i="5"/>
  <c r="Q17" i="5"/>
  <c r="F18" i="5"/>
  <c r="H20" i="5"/>
  <c r="I20" i="5" s="1"/>
  <c r="T44" i="5" l="1"/>
  <c r="T45" i="5" s="1"/>
  <c r="T46" i="5" s="1"/>
  <c r="T47" i="5" s="1"/>
  <c r="T48" i="5" s="1"/>
  <c r="T49" i="5" s="1"/>
  <c r="K49" i="5" s="1"/>
  <c r="K43" i="5"/>
  <c r="F20" i="5"/>
  <c r="Q20" i="5" s="1"/>
  <c r="Q18" i="5"/>
  <c r="F21" i="5"/>
  <c r="Q21" i="5" s="1"/>
  <c r="Q19" i="5"/>
  <c r="H27" i="5"/>
  <c r="I27" i="5" s="1"/>
  <c r="R28" i="5"/>
  <c r="F27" i="5" l="1"/>
  <c r="Q27" i="5" s="1"/>
  <c r="T50" i="5"/>
  <c r="K50" i="5" s="1"/>
  <c r="H28" i="5"/>
  <c r="I28" i="5" s="1"/>
  <c r="R29" i="5"/>
  <c r="G28" i="5" l="1"/>
  <c r="P28" i="5" s="1"/>
  <c r="T51" i="5"/>
  <c r="K51" i="5" s="1"/>
  <c r="R30" i="5"/>
  <c r="H29" i="5"/>
  <c r="I29" i="5" s="1"/>
  <c r="F29" i="5" l="1"/>
  <c r="Q29" i="5" s="1"/>
  <c r="T52" i="5"/>
  <c r="K52" i="5" s="1"/>
  <c r="R31" i="5"/>
  <c r="H30" i="5"/>
  <c r="I30" i="5" s="1"/>
  <c r="F30" i="5" l="1"/>
  <c r="Q30" i="5" s="1"/>
  <c r="T53" i="5"/>
  <c r="K53" i="5" s="1"/>
  <c r="R32" i="5"/>
  <c r="H31" i="5"/>
  <c r="I31" i="5" s="1"/>
  <c r="G31" i="5" l="1"/>
  <c r="P31" i="5" s="1"/>
  <c r="P24" i="5" s="1"/>
  <c r="AA9" i="2" s="1"/>
  <c r="AB9" i="2" s="1"/>
  <c r="AC9" i="2" s="1"/>
  <c r="T54" i="5"/>
  <c r="K54" i="5" s="1"/>
  <c r="R33" i="5"/>
  <c r="H32" i="5"/>
  <c r="F32" i="5" l="1"/>
  <c r="Q32" i="5" s="1"/>
  <c r="I32" i="5"/>
  <c r="T55" i="5"/>
  <c r="K55" i="5" s="1"/>
  <c r="R34" i="5"/>
  <c r="R35" i="5" s="1"/>
  <c r="R36" i="5" s="1"/>
  <c r="H33" i="5"/>
  <c r="I33" i="5" s="1"/>
  <c r="F33" i="5" l="1"/>
  <c r="Q33" i="5" s="1"/>
  <c r="T56" i="5"/>
  <c r="T57" i="5" s="1"/>
  <c r="T58" i="5" s="1"/>
  <c r="H36" i="5"/>
  <c r="I36" i="5" s="1"/>
  <c r="R37" i="5"/>
  <c r="R38" i="5" s="1"/>
  <c r="R39" i="5" s="1"/>
  <c r="F36" i="5" l="1"/>
  <c r="Q36" i="5" s="1"/>
  <c r="T59" i="5"/>
  <c r="K58" i="5"/>
  <c r="H39" i="5"/>
  <c r="I39" i="5" s="1"/>
  <c r="R40" i="5"/>
  <c r="H40" i="5" s="1"/>
  <c r="I40" i="5" s="1"/>
  <c r="K59" i="5" l="1"/>
  <c r="T60" i="5"/>
  <c r="F39" i="5"/>
  <c r="R41" i="5"/>
  <c r="R42" i="5" l="1"/>
  <c r="H41" i="5"/>
  <c r="I41" i="5" s="1"/>
  <c r="K60" i="5"/>
  <c r="T61" i="5"/>
  <c r="F40" i="5"/>
  <c r="Q39" i="5"/>
  <c r="F41" i="5" l="1"/>
  <c r="Q41" i="5" s="1"/>
  <c r="R43" i="5"/>
  <c r="H42" i="5"/>
  <c r="I42" i="5" s="1"/>
  <c r="K61" i="5"/>
  <c r="T62" i="5"/>
  <c r="T63" i="5" s="1"/>
  <c r="T64" i="5" s="1"/>
  <c r="Q40" i="5"/>
  <c r="F42" i="5" l="1"/>
  <c r="Q42" i="5" s="1"/>
  <c r="R44" i="5"/>
  <c r="R45" i="5" s="1"/>
  <c r="R46" i="5" s="1"/>
  <c r="R47" i="5" s="1"/>
  <c r="R48" i="5" s="1"/>
  <c r="R49" i="5" s="1"/>
  <c r="H49" i="5" s="1"/>
  <c r="H43" i="5"/>
  <c r="I43" i="5" s="1"/>
  <c r="K64" i="5"/>
  <c r="T65" i="5"/>
  <c r="I49" i="5" l="1"/>
  <c r="F49" i="5"/>
  <c r="F43" i="5"/>
  <c r="Q43" i="5" s="1"/>
  <c r="Q24" i="5" s="1"/>
  <c r="AD9" i="2" s="1"/>
  <c r="R50" i="5"/>
  <c r="H50" i="5" s="1"/>
  <c r="K65" i="5"/>
  <c r="T66" i="5"/>
  <c r="G50" i="5" l="1"/>
  <c r="I50" i="5"/>
  <c r="Q49" i="5"/>
  <c r="T67" i="5"/>
  <c r="K66" i="5"/>
  <c r="R51" i="5"/>
  <c r="H51" i="5" s="1"/>
  <c r="F51" i="5" l="1"/>
  <c r="I51" i="5"/>
  <c r="P50" i="5"/>
  <c r="T68" i="5"/>
  <c r="K67" i="5"/>
  <c r="R52" i="5"/>
  <c r="H52" i="5" s="1"/>
  <c r="I52" i="5" l="1"/>
  <c r="F52" i="5"/>
  <c r="Q51" i="5"/>
  <c r="T69" i="5"/>
  <c r="T70" i="5" s="1"/>
  <c r="T71" i="5" s="1"/>
  <c r="T72" i="5" s="1"/>
  <c r="T73" i="5" s="1"/>
  <c r="T74" i="5" s="1"/>
  <c r="K68" i="5"/>
  <c r="R53" i="5"/>
  <c r="H53" i="5" s="1"/>
  <c r="G53" i="5" l="1"/>
  <c r="I53" i="5"/>
  <c r="Q52" i="5"/>
  <c r="K74" i="5"/>
  <c r="T75" i="5"/>
  <c r="R54" i="5"/>
  <c r="H54" i="5" s="1"/>
  <c r="F54" i="5" l="1"/>
  <c r="I54" i="5"/>
  <c r="P53" i="5"/>
  <c r="R55" i="5"/>
  <c r="H55" i="5" s="1"/>
  <c r="K75" i="5"/>
  <c r="T76" i="5"/>
  <c r="F55" i="5" l="1"/>
  <c r="I55" i="5"/>
  <c r="Q54" i="5"/>
  <c r="R56" i="5"/>
  <c r="R57" i="5" s="1"/>
  <c r="R58" i="5" s="1"/>
  <c r="K76" i="5"/>
  <c r="T77" i="5"/>
  <c r="Q55" i="5" l="1"/>
  <c r="K77" i="5"/>
  <c r="T78" i="5"/>
  <c r="R59" i="5"/>
  <c r="H58" i="5"/>
  <c r="I58" i="5" s="1"/>
  <c r="F58" i="5" l="1"/>
  <c r="Q58" i="5" s="1"/>
  <c r="H59" i="5"/>
  <c r="R60" i="5"/>
  <c r="T79" i="5"/>
  <c r="K78" i="5"/>
  <c r="I59" i="5" l="1"/>
  <c r="G59" i="5"/>
  <c r="P59" i="5" s="1"/>
  <c r="P46" i="5" s="1"/>
  <c r="AA10" i="2" s="1"/>
  <c r="AB10" i="2" s="1"/>
  <c r="AC10" i="2" s="1"/>
  <c r="Q59" i="5"/>
  <c r="K79" i="5"/>
  <c r="T80" i="5"/>
  <c r="H60" i="5"/>
  <c r="I60" i="5" s="1"/>
  <c r="R61" i="5"/>
  <c r="F60" i="5" l="1"/>
  <c r="Q60" i="5" s="1"/>
  <c r="H61" i="5"/>
  <c r="I61" i="5" s="1"/>
  <c r="R62" i="5"/>
  <c r="R63" i="5" s="1"/>
  <c r="R64" i="5" s="1"/>
  <c r="K80" i="5"/>
  <c r="T81" i="5"/>
  <c r="T82" i="5" s="1"/>
  <c r="T83" i="5" s="1"/>
  <c r="F61" i="5" l="1"/>
  <c r="Q61" i="5" s="1"/>
  <c r="T84" i="5"/>
  <c r="K83" i="5"/>
  <c r="H64" i="5"/>
  <c r="I64" i="5" s="1"/>
  <c r="R65" i="5"/>
  <c r="F64" i="5" l="1"/>
  <c r="Q64" i="5" s="1"/>
  <c r="H65" i="5"/>
  <c r="I65" i="5" s="1"/>
  <c r="R66" i="5"/>
  <c r="T85" i="5"/>
  <c r="K84" i="5"/>
  <c r="F65" i="5" l="1"/>
  <c r="Q65" i="5" s="1"/>
  <c r="T86" i="5"/>
  <c r="K85" i="5"/>
  <c r="R67" i="5"/>
  <c r="H66" i="5"/>
  <c r="I66" i="5" s="1"/>
  <c r="F66" i="5" l="1"/>
  <c r="Q66" i="5" s="1"/>
  <c r="T87" i="5"/>
  <c r="T88" i="5" s="1"/>
  <c r="T89" i="5" s="1"/>
  <c r="K86" i="5"/>
  <c r="R68" i="5"/>
  <c r="H67" i="5"/>
  <c r="I67" i="5" s="1"/>
  <c r="F67" i="5" l="1"/>
  <c r="Q67" i="5" s="1"/>
  <c r="R69" i="5"/>
  <c r="R70" i="5" s="1"/>
  <c r="R71" i="5" s="1"/>
  <c r="R72" i="5" s="1"/>
  <c r="R73" i="5" s="1"/>
  <c r="R74" i="5" s="1"/>
  <c r="H68" i="5"/>
  <c r="I68" i="5" s="1"/>
  <c r="K89" i="5"/>
  <c r="T90" i="5"/>
  <c r="F68" i="5" l="1"/>
  <c r="Q68" i="5" s="1"/>
  <c r="Q46" i="5" s="1"/>
  <c r="AD10" i="2" s="1"/>
  <c r="R75" i="5"/>
  <c r="H74" i="5"/>
  <c r="I74" i="5" s="1"/>
  <c r="T91" i="5"/>
  <c r="K90" i="5"/>
  <c r="F74" i="5" l="1"/>
  <c r="Q74" i="5" s="1"/>
  <c r="K91" i="5"/>
  <c r="T92" i="5"/>
  <c r="H75" i="5"/>
  <c r="I75" i="5" s="1"/>
  <c r="R76" i="5"/>
  <c r="G75" i="5" l="1"/>
  <c r="P75" i="5" s="1"/>
  <c r="R77" i="5"/>
  <c r="H76" i="5"/>
  <c r="K92" i="5"/>
  <c r="T93" i="5"/>
  <c r="I76" i="5" l="1"/>
  <c r="F76" i="5"/>
  <c r="Q76" i="5"/>
  <c r="H77" i="5"/>
  <c r="I77" i="5" s="1"/>
  <c r="R78" i="5"/>
  <c r="T94" i="5"/>
  <c r="T95" i="5" s="1"/>
  <c r="T96" i="5" s="1"/>
  <c r="T97" i="5" s="1"/>
  <c r="T98" i="5" s="1"/>
  <c r="T99" i="5" s="1"/>
  <c r="K93" i="5"/>
  <c r="F77" i="5" l="1"/>
  <c r="Q77" i="5" s="1"/>
  <c r="K99" i="5"/>
  <c r="T100" i="5"/>
  <c r="R79" i="5"/>
  <c r="H78" i="5"/>
  <c r="I78" i="5" s="1"/>
  <c r="G78" i="5" l="1"/>
  <c r="P78" i="5" s="1"/>
  <c r="H79" i="5"/>
  <c r="I79" i="5" s="1"/>
  <c r="R80" i="5"/>
  <c r="T101" i="5"/>
  <c r="T102" i="5" s="1"/>
  <c r="K100" i="5"/>
  <c r="F79" i="5" l="1"/>
  <c r="Q79" i="5" s="1"/>
  <c r="K101" i="5"/>
  <c r="R81" i="5"/>
  <c r="R82" i="5" s="1"/>
  <c r="R83" i="5" s="1"/>
  <c r="H80" i="5"/>
  <c r="I80" i="5" s="1"/>
  <c r="F80" i="5" l="1"/>
  <c r="Q80" i="5" s="1"/>
  <c r="R84" i="5"/>
  <c r="H83" i="5"/>
  <c r="I83" i="5" s="1"/>
  <c r="F83" i="5" l="1"/>
  <c r="Q83" i="5" s="1"/>
  <c r="H84" i="5"/>
  <c r="R85" i="5"/>
  <c r="I84" i="5" l="1"/>
  <c r="G84" i="5"/>
  <c r="P84" i="5" s="1"/>
  <c r="P71" i="5" s="1"/>
  <c r="AA11" i="2" s="1"/>
  <c r="AB11" i="2" s="1"/>
  <c r="AC11" i="2" s="1"/>
  <c r="Q84" i="5"/>
  <c r="R86" i="5"/>
  <c r="H85" i="5"/>
  <c r="I85" i="5" s="1"/>
  <c r="F85" i="5" l="1"/>
  <c r="Q85" i="5" s="1"/>
  <c r="R87" i="5"/>
  <c r="R88" i="5" s="1"/>
  <c r="R89" i="5" s="1"/>
  <c r="H86" i="5"/>
  <c r="I86" i="5" s="1"/>
  <c r="T103" i="5"/>
  <c r="T104" i="5" s="1"/>
  <c r="T105" i="5" s="1"/>
  <c r="K102" i="5"/>
  <c r="F86" i="5" l="1"/>
  <c r="Q86" i="5" s="1"/>
  <c r="K105" i="5"/>
  <c r="T106" i="5"/>
  <c r="T107" i="5" s="1"/>
  <c r="T108" i="5" s="1"/>
  <c r="H89" i="5"/>
  <c r="I89" i="5" s="1"/>
  <c r="R90" i="5"/>
  <c r="F89" i="5" l="1"/>
  <c r="Q89" i="5" s="1"/>
  <c r="R91" i="5"/>
  <c r="H90" i="5"/>
  <c r="I90" i="5" s="1"/>
  <c r="K108" i="5"/>
  <c r="T109" i="5"/>
  <c r="F90" i="5" l="1"/>
  <c r="Q90" i="5" s="1"/>
  <c r="H91" i="5"/>
  <c r="I91" i="5" s="1"/>
  <c r="R92" i="5"/>
  <c r="T110" i="5"/>
  <c r="K109" i="5"/>
  <c r="F91" i="5" l="1"/>
  <c r="Q91" i="5" s="1"/>
  <c r="K110" i="5"/>
  <c r="T111" i="5"/>
  <c r="H92" i="5"/>
  <c r="I92" i="5" s="1"/>
  <c r="R93" i="5"/>
  <c r="F92" i="5" l="1"/>
  <c r="Q92" i="5" s="1"/>
  <c r="H93" i="5"/>
  <c r="I93" i="5" s="1"/>
  <c r="R94" i="5"/>
  <c r="R95" i="5" s="1"/>
  <c r="R96" i="5" s="1"/>
  <c r="R97" i="5" s="1"/>
  <c r="R98" i="5" s="1"/>
  <c r="R99" i="5" s="1"/>
  <c r="K111" i="5"/>
  <c r="T112" i="5"/>
  <c r="F93" i="5" l="1"/>
  <c r="Q93" i="5" s="1"/>
  <c r="Q71" i="5" s="1"/>
  <c r="AD11" i="2" s="1"/>
  <c r="K112" i="5"/>
  <c r="T113" i="5"/>
  <c r="T114" i="5" s="1"/>
  <c r="T115" i="5" s="1"/>
  <c r="T116" i="5" s="1"/>
  <c r="T117" i="5" s="1"/>
  <c r="T118" i="5" s="1"/>
  <c r="T119" i="5" s="1"/>
  <c r="R100" i="5"/>
  <c r="H99" i="5"/>
  <c r="I99" i="5" s="1"/>
  <c r="F99" i="5" l="1"/>
  <c r="Q99" i="5" s="1"/>
  <c r="H100" i="5"/>
  <c r="I100" i="5" s="1"/>
  <c r="R101" i="5"/>
  <c r="R102" i="5" s="1"/>
  <c r="K118" i="5"/>
  <c r="G100" i="5" l="1"/>
  <c r="P100" i="5" s="1"/>
  <c r="H101" i="5"/>
  <c r="I101" i="5" s="1"/>
  <c r="F101" i="5" l="1"/>
  <c r="Q101" i="5" s="1"/>
  <c r="P96" i="5"/>
  <c r="AA12" i="2" l="1"/>
  <c r="AB12" i="2" s="1"/>
  <c r="AC12" i="2" s="1"/>
  <c r="H102" i="5" l="1"/>
  <c r="I102" i="5" s="1"/>
  <c r="R103" i="5"/>
  <c r="R104" i="5" s="1"/>
  <c r="R105" i="5" s="1"/>
  <c r="F102" i="5" l="1"/>
  <c r="Q102" i="5" s="1"/>
  <c r="H105" i="5"/>
  <c r="I105" i="5" s="1"/>
  <c r="R106" i="5"/>
  <c r="R107" i="5" s="1"/>
  <c r="R108" i="5" s="1"/>
  <c r="T120" i="5"/>
  <c r="T121" i="5" s="1"/>
  <c r="F105" i="5" l="1"/>
  <c r="Q105" i="5" s="1"/>
  <c r="K121" i="5"/>
  <c r="T122" i="5"/>
  <c r="T123" i="5" s="1"/>
  <c r="T124" i="5" s="1"/>
  <c r="H108" i="5"/>
  <c r="I108" i="5" s="1"/>
  <c r="R109" i="5"/>
  <c r="F108" i="5" l="1"/>
  <c r="Q108" i="5" s="1"/>
  <c r="R110" i="5"/>
  <c r="H109" i="5"/>
  <c r="I109" i="5" s="1"/>
  <c r="K124" i="5"/>
  <c r="K126" i="5" s="1"/>
  <c r="T125" i="5"/>
  <c r="F109" i="5" l="1"/>
  <c r="Q109" i="5" s="1"/>
  <c r="H110" i="5"/>
  <c r="I110" i="5" s="1"/>
  <c r="R111" i="5"/>
  <c r="K125" i="5"/>
  <c r="T126" i="5"/>
  <c r="F110" i="5" l="1"/>
  <c r="Q110" i="5" s="1"/>
  <c r="T127" i="5"/>
  <c r="T128" i="5" s="1"/>
  <c r="T129" i="5" s="1"/>
  <c r="T130" i="5" s="1"/>
  <c r="T131" i="5" s="1"/>
  <c r="T132" i="5" s="1"/>
  <c r="K132" i="5" s="1"/>
  <c r="H111" i="5"/>
  <c r="I111" i="5" s="1"/>
  <c r="R112" i="5"/>
  <c r="F111" i="5" l="1"/>
  <c r="Q111" i="5" s="1"/>
  <c r="T133" i="5"/>
  <c r="K133" i="5" s="1"/>
  <c r="H112" i="5"/>
  <c r="I112" i="5" s="1"/>
  <c r="R113" i="5"/>
  <c r="R114" i="5" s="1"/>
  <c r="R115" i="5" s="1"/>
  <c r="R116" i="5" s="1"/>
  <c r="R117" i="5" s="1"/>
  <c r="R118" i="5" s="1"/>
  <c r="R119" i="5" s="1"/>
  <c r="F112" i="5" l="1"/>
  <c r="Q112" i="5" s="1"/>
  <c r="Q96" i="5" s="1"/>
  <c r="AD12" i="2" s="1"/>
  <c r="T134" i="5"/>
  <c r="K134" i="5"/>
  <c r="T135" i="5"/>
  <c r="H118" i="5"/>
  <c r="I118" i="5" s="1"/>
  <c r="F118" i="5" l="1"/>
  <c r="Q118" i="5" s="1"/>
  <c r="K135" i="5"/>
  <c r="T136" i="5"/>
  <c r="T137" i="5" l="1"/>
  <c r="K136" i="5"/>
  <c r="K137" i="5" l="1"/>
  <c r="T138" i="5"/>
  <c r="T139" i="5" l="1"/>
  <c r="T140" i="5" s="1"/>
  <c r="T141" i="5" s="1"/>
  <c r="K138" i="5"/>
  <c r="P115" i="5"/>
  <c r="K141" i="5" l="1"/>
  <c r="T142" i="5"/>
  <c r="T143" i="5" s="1"/>
  <c r="T144" i="5" s="1"/>
  <c r="AA13" i="2"/>
  <c r="AB13" i="2" s="1"/>
  <c r="AC13" i="2" s="1"/>
  <c r="T145" i="5" l="1"/>
  <c r="K144" i="5"/>
  <c r="R120" i="5"/>
  <c r="R121" i="5" s="1"/>
  <c r="R122" i="5" l="1"/>
  <c r="R123" i="5" s="1"/>
  <c r="R124" i="5" s="1"/>
  <c r="H121" i="5"/>
  <c r="I121" i="5" s="1"/>
  <c r="T146" i="5"/>
  <c r="K145" i="5"/>
  <c r="F121" i="5" l="1"/>
  <c r="Q121" i="5" s="1"/>
  <c r="K146" i="5"/>
  <c r="T147" i="5"/>
  <c r="H124" i="5"/>
  <c r="I124" i="5" s="1"/>
  <c r="R125" i="5"/>
  <c r="F124" i="5" l="1"/>
  <c r="H126" i="5"/>
  <c r="I126" i="5" s="1"/>
  <c r="R126" i="5"/>
  <c r="H125" i="5"/>
  <c r="I125" i="5" s="1"/>
  <c r="K147" i="5"/>
  <c r="T148" i="5"/>
  <c r="R127" i="5" l="1"/>
  <c r="R128" i="5" s="1"/>
  <c r="R129" i="5" s="1"/>
  <c r="R130" i="5" s="1"/>
  <c r="R131" i="5" s="1"/>
  <c r="R132" i="5" s="1"/>
  <c r="Q124" i="5"/>
  <c r="F126" i="5"/>
  <c r="K148" i="5"/>
  <c r="T149" i="5"/>
  <c r="T150" i="5" s="1"/>
  <c r="T151" i="5" s="1"/>
  <c r="T152" i="5" s="1"/>
  <c r="T153" i="5" s="1"/>
  <c r="T154" i="5" s="1"/>
  <c r="F125" i="5"/>
  <c r="R133" i="5" l="1"/>
  <c r="H133" i="5" s="1"/>
  <c r="I133" i="5" s="1"/>
  <c r="H132" i="5"/>
  <c r="I132" i="5" s="1"/>
  <c r="Q125" i="5"/>
  <c r="K154" i="5"/>
  <c r="T155" i="5"/>
  <c r="Q126" i="5"/>
  <c r="F132" i="5" l="1"/>
  <c r="Q132" i="5" s="1"/>
  <c r="G133" i="5"/>
  <c r="P133" i="5" s="1"/>
  <c r="R134" i="5"/>
  <c r="R135" i="5" s="1"/>
  <c r="Q115" i="5"/>
  <c r="K155" i="5"/>
  <c r="T156" i="5"/>
  <c r="H134" i="5" l="1"/>
  <c r="I134" i="5" s="1"/>
  <c r="AD13" i="2"/>
  <c r="H135" i="5"/>
  <c r="I135" i="5" s="1"/>
  <c r="R136" i="5"/>
  <c r="T157" i="5"/>
  <c r="K156" i="5"/>
  <c r="F135" i="5" l="1"/>
  <c r="Q135" i="5" s="1"/>
  <c r="F134" i="5"/>
  <c r="Q134" i="5" s="1"/>
  <c r="K157" i="5"/>
  <c r="T158" i="5"/>
  <c r="R137" i="5"/>
  <c r="H136" i="5"/>
  <c r="I136" i="5" s="1"/>
  <c r="G136" i="5" l="1"/>
  <c r="P136" i="5" s="1"/>
  <c r="P129" i="5" s="1"/>
  <c r="R138" i="5"/>
  <c r="H137" i="5"/>
  <c r="I137" i="5" s="1"/>
  <c r="AA14" i="2"/>
  <c r="AB14" i="2" s="1"/>
  <c r="AC14" i="2" s="1"/>
  <c r="K158" i="5"/>
  <c r="T159" i="5"/>
  <c r="F137" i="5" l="1"/>
  <c r="Q137" i="5" s="1"/>
  <c r="H138" i="5"/>
  <c r="I138" i="5" s="1"/>
  <c r="R139" i="5"/>
  <c r="R140" i="5" s="1"/>
  <c r="R141" i="5" s="1"/>
  <c r="T160" i="5"/>
  <c r="K159" i="5"/>
  <c r="F138" i="5" l="1"/>
  <c r="Q138" i="5" s="1"/>
  <c r="K160" i="5"/>
  <c r="T161" i="5"/>
  <c r="T162" i="5" s="1"/>
  <c r="T163" i="5" s="1"/>
  <c r="H141" i="5"/>
  <c r="I141" i="5" s="1"/>
  <c r="R142" i="5"/>
  <c r="R143" i="5" s="1"/>
  <c r="R144" i="5" s="1"/>
  <c r="F141" i="5" l="1"/>
  <c r="Q141" i="5" s="1"/>
  <c r="H144" i="5"/>
  <c r="I144" i="5" s="1"/>
  <c r="R145" i="5"/>
  <c r="K163" i="5"/>
  <c r="T164" i="5"/>
  <c r="F144" i="5" l="1"/>
  <c r="Q144" i="5" s="1"/>
  <c r="T165" i="5"/>
  <c r="K164" i="5"/>
  <c r="H145" i="5"/>
  <c r="I145" i="5" s="1"/>
  <c r="R146" i="5"/>
  <c r="F145" i="5" l="1"/>
  <c r="Q145" i="5" s="1"/>
  <c r="H146" i="5"/>
  <c r="I146" i="5" s="1"/>
  <c r="R147" i="5"/>
  <c r="T166" i="5"/>
  <c r="T167" i="5" s="1"/>
  <c r="T168" i="5" s="1"/>
  <c r="K165" i="5"/>
  <c r="F146" i="5" l="1"/>
  <c r="Q146" i="5" s="1"/>
  <c r="H147" i="5"/>
  <c r="I147" i="5" s="1"/>
  <c r="R148" i="5"/>
  <c r="K168" i="5"/>
  <c r="T169" i="5"/>
  <c r="F147" i="5" l="1"/>
  <c r="Q147" i="5" s="1"/>
  <c r="T170" i="5"/>
  <c r="K169" i="5"/>
  <c r="H148" i="5"/>
  <c r="I148" i="5" s="1"/>
  <c r="R149" i="5"/>
  <c r="R150" i="5" s="1"/>
  <c r="R151" i="5" s="1"/>
  <c r="R152" i="5" s="1"/>
  <c r="R153" i="5" s="1"/>
  <c r="R154" i="5" s="1"/>
  <c r="F148" i="5" l="1"/>
  <c r="Q148" i="5" s="1"/>
  <c r="Q129" i="5" s="1"/>
  <c r="AD14" i="2" s="1"/>
  <c r="H154" i="5"/>
  <c r="I154" i="5" s="1"/>
  <c r="R155" i="5"/>
  <c r="K170" i="5"/>
  <c r="T171" i="5"/>
  <c r="F154" i="5" l="1"/>
  <c r="Q154" i="5" s="1"/>
  <c r="K171" i="5"/>
  <c r="T172" i="5"/>
  <c r="R156" i="5"/>
  <c r="H155" i="5"/>
  <c r="I155" i="5" s="1"/>
  <c r="G155" i="5" l="1"/>
  <c r="P155" i="5" s="1"/>
  <c r="K172" i="5"/>
  <c r="T173" i="5"/>
  <c r="T174" i="5" s="1"/>
  <c r="T175" i="5" s="1"/>
  <c r="T176" i="5" s="1"/>
  <c r="T177" i="5" s="1"/>
  <c r="T178" i="5" s="1"/>
  <c r="R157" i="5"/>
  <c r="H156" i="5"/>
  <c r="I156" i="5" s="1"/>
  <c r="F156" i="5" l="1"/>
  <c r="Q156" i="5" s="1"/>
  <c r="K178" i="5"/>
  <c r="T179" i="5"/>
  <c r="H157" i="5"/>
  <c r="I157" i="5" s="1"/>
  <c r="R158" i="5"/>
  <c r="F157" i="5" l="1"/>
  <c r="Q157" i="5" s="1"/>
  <c r="H158" i="5"/>
  <c r="I158" i="5" s="1"/>
  <c r="R159" i="5"/>
  <c r="K179" i="5"/>
  <c r="T180" i="5"/>
  <c r="G158" i="5" l="1"/>
  <c r="P158" i="5" s="1"/>
  <c r="P151" i="5" s="1"/>
  <c r="AA15" i="2" s="1"/>
  <c r="AB15" i="2" s="1"/>
  <c r="AC15" i="2" s="1"/>
  <c r="T181" i="5"/>
  <c r="K180" i="5"/>
  <c r="R160" i="5"/>
  <c r="H159" i="5"/>
  <c r="I159" i="5" s="1"/>
  <c r="F159" i="5" l="1"/>
  <c r="Q159" i="5" s="1"/>
  <c r="H160" i="5"/>
  <c r="I160" i="5" s="1"/>
  <c r="R161" i="5"/>
  <c r="R162" i="5" s="1"/>
  <c r="R163" i="5" s="1"/>
  <c r="T182" i="5"/>
  <c r="F160" i="5" l="1"/>
  <c r="Q160" i="5" s="1"/>
  <c r="H163" i="5"/>
  <c r="I163" i="5" s="1"/>
  <c r="R164" i="5"/>
  <c r="K182" i="5"/>
  <c r="T183" i="5"/>
  <c r="F163" i="5" l="1"/>
  <c r="F165" i="5" s="1"/>
  <c r="Q165" i="5" s="1"/>
  <c r="T184" i="5"/>
  <c r="K183" i="5"/>
  <c r="R165" i="5"/>
  <c r="H164" i="5"/>
  <c r="I164" i="5" s="1"/>
  <c r="Q163" i="5" l="1"/>
  <c r="F164" i="5"/>
  <c r="Q164" i="5" s="1"/>
  <c r="H165" i="5"/>
  <c r="I165" i="5" s="1"/>
  <c r="R166" i="5"/>
  <c r="R167" i="5" s="1"/>
  <c r="R168" i="5" s="1"/>
  <c r="T185" i="5"/>
  <c r="T186" i="5" s="1"/>
  <c r="T187" i="5" s="1"/>
  <c r="K184" i="5"/>
  <c r="H168" i="5" l="1"/>
  <c r="I168" i="5" s="1"/>
  <c r="R169" i="5"/>
  <c r="K187" i="5"/>
  <c r="T188" i="5"/>
  <c r="T189" i="5" s="1"/>
  <c r="T190" i="5" s="1"/>
  <c r="F168" i="5" l="1"/>
  <c r="Q168" i="5" s="1"/>
  <c r="T191" i="5"/>
  <c r="K190" i="5"/>
  <c r="H169" i="5"/>
  <c r="I169" i="5" s="1"/>
  <c r="R170" i="5"/>
  <c r="F169" i="5" l="1"/>
  <c r="Q169" i="5" s="1"/>
  <c r="R171" i="5"/>
  <c r="H170" i="5"/>
  <c r="I170" i="5" s="1"/>
  <c r="K191" i="5"/>
  <c r="T192" i="5"/>
  <c r="F170" i="5" l="1"/>
  <c r="Q170" i="5" s="1"/>
  <c r="K192" i="5"/>
  <c r="T193" i="5"/>
  <c r="R172" i="5"/>
  <c r="H171" i="5"/>
  <c r="I171" i="5" s="1"/>
  <c r="F171" i="5" l="1"/>
  <c r="Q171" i="5" s="1"/>
  <c r="K193" i="5"/>
  <c r="T194" i="5"/>
  <c r="R173" i="5"/>
  <c r="R174" i="5" s="1"/>
  <c r="R175" i="5" s="1"/>
  <c r="R176" i="5" s="1"/>
  <c r="R177" i="5" s="1"/>
  <c r="R178" i="5" s="1"/>
  <c r="H172" i="5"/>
  <c r="I172" i="5" s="1"/>
  <c r="F172" i="5" l="1"/>
  <c r="Q172" i="5" s="1"/>
  <c r="Q151" i="5" s="1"/>
  <c r="AD15" i="2" s="1"/>
  <c r="K194" i="5"/>
  <c r="T195" i="5"/>
  <c r="T196" i="5" s="1"/>
  <c r="T197" i="5" s="1"/>
  <c r="T198" i="5" s="1"/>
  <c r="T199" i="5" s="1"/>
  <c r="T200" i="5" s="1"/>
  <c r="H178" i="5"/>
  <c r="I178" i="5" s="1"/>
  <c r="R179" i="5"/>
  <c r="F178" i="5" l="1"/>
  <c r="Q178" i="5" s="1"/>
  <c r="H179" i="5"/>
  <c r="I179" i="5" s="1"/>
  <c r="R180" i="5"/>
  <c r="K200" i="5"/>
  <c r="T201" i="5"/>
  <c r="G179" i="5" l="1"/>
  <c r="P179" i="5" s="1"/>
  <c r="K201" i="5"/>
  <c r="T202" i="5"/>
  <c r="R181" i="5"/>
  <c r="H180" i="5"/>
  <c r="I180" i="5" s="1"/>
  <c r="F180" i="5" l="1"/>
  <c r="Q180" i="5" s="1"/>
  <c r="K202" i="5"/>
  <c r="T203" i="5"/>
  <c r="R182" i="5"/>
  <c r="T204" i="5" l="1"/>
  <c r="K203" i="5"/>
  <c r="H182" i="5"/>
  <c r="I182" i="5" s="1"/>
  <c r="R183" i="5"/>
  <c r="G182" i="5" l="1"/>
  <c r="P182" i="5" s="1"/>
  <c r="P175" i="5" s="1"/>
  <c r="AA16" i="2" s="1"/>
  <c r="AB16" i="2" s="1"/>
  <c r="AC16" i="2" s="1"/>
  <c r="H183" i="5"/>
  <c r="I183" i="5" s="1"/>
  <c r="R184" i="5"/>
  <c r="T205" i="5"/>
  <c r="K204" i="5"/>
  <c r="F183" i="5" l="1"/>
  <c r="Q183" i="5" s="1"/>
  <c r="R185" i="5"/>
  <c r="R186" i="5" s="1"/>
  <c r="R187" i="5" s="1"/>
  <c r="H184" i="5"/>
  <c r="I184" i="5" s="1"/>
  <c r="K205" i="5"/>
  <c r="T206" i="5"/>
  <c r="F184" i="5" l="1"/>
  <c r="Q184" i="5" s="1"/>
  <c r="K206" i="5"/>
  <c r="T207" i="5"/>
  <c r="T210" i="5" s="1"/>
  <c r="T211" i="5" s="1"/>
  <c r="R188" i="5"/>
  <c r="R189" i="5" s="1"/>
  <c r="R190" i="5" s="1"/>
  <c r="H187" i="5"/>
  <c r="I187" i="5" s="1"/>
  <c r="F187" i="5" l="1"/>
  <c r="Q187" i="5" s="1"/>
  <c r="R191" i="5"/>
  <c r="H190" i="5"/>
  <c r="I190" i="5" s="1"/>
  <c r="K211" i="5"/>
  <c r="T212" i="5"/>
  <c r="T213" i="5" s="1"/>
  <c r="T214" i="5" s="1"/>
  <c r="T215" i="5" s="1"/>
  <c r="T216" i="5" s="1"/>
  <c r="T217" i="5" s="1"/>
  <c r="T218" i="5" s="1"/>
  <c r="F190" i="5" l="1"/>
  <c r="Q190" i="5" s="1"/>
  <c r="R192" i="5"/>
  <c r="H191" i="5"/>
  <c r="I191" i="5" s="1"/>
  <c r="F191" i="5" l="1"/>
  <c r="Q191" i="5" s="1"/>
  <c r="R193" i="5"/>
  <c r="H192" i="5"/>
  <c r="I192" i="5" s="1"/>
  <c r="F192" i="5" l="1"/>
  <c r="H194" i="5"/>
  <c r="I194" i="5" s="1"/>
  <c r="H193" i="5"/>
  <c r="I193" i="5" s="1"/>
  <c r="R194" i="5"/>
  <c r="R195" i="5" s="1"/>
  <c r="R196" i="5" s="1"/>
  <c r="R197" i="5" s="1"/>
  <c r="R198" i="5" s="1"/>
  <c r="R199" i="5" s="1"/>
  <c r="R200" i="5" s="1"/>
  <c r="F193" i="5" l="1"/>
  <c r="Q193" i="5" s="1"/>
  <c r="H200" i="5"/>
  <c r="I200" i="5" s="1"/>
  <c r="R201" i="5"/>
  <c r="F194" i="5"/>
  <c r="Q194" i="5" s="1"/>
  <c r="Q192" i="5"/>
  <c r="F200" i="5" l="1"/>
  <c r="Q200" i="5" s="1"/>
  <c r="R202" i="5"/>
  <c r="H201" i="5"/>
  <c r="I201" i="5" s="1"/>
  <c r="G201" i="5" l="1"/>
  <c r="O201" i="5" s="1"/>
  <c r="H202" i="5"/>
  <c r="I202" i="5" s="1"/>
  <c r="R203" i="5"/>
  <c r="F202" i="5" l="1"/>
  <c r="Q202" i="5" s="1"/>
  <c r="H203" i="5"/>
  <c r="I203" i="5" s="1"/>
  <c r="R204" i="5"/>
  <c r="F203" i="5" l="1"/>
  <c r="Q203" i="5" s="1"/>
  <c r="H204" i="5"/>
  <c r="I204" i="5" s="1"/>
  <c r="R205" i="5"/>
  <c r="G204" i="5" l="1"/>
  <c r="O204" i="5" s="1"/>
  <c r="O197" i="5" s="1"/>
  <c r="P197" i="5"/>
  <c r="AA17" i="2" s="1"/>
  <c r="H205" i="5"/>
  <c r="I205" i="5" s="1"/>
  <c r="R206" i="5"/>
  <c r="F205" i="5" l="1"/>
  <c r="Q205" i="5" s="1"/>
  <c r="Z17" i="2"/>
  <c r="AB17" i="2" s="1"/>
  <c r="AC17" i="2" s="1"/>
  <c r="R207" i="5"/>
  <c r="R210" i="5" s="1"/>
  <c r="R211" i="5" s="1"/>
  <c r="H206" i="5"/>
  <c r="I206" i="5" s="1"/>
  <c r="F206" i="5" l="1"/>
  <c r="Q206" i="5" s="1"/>
  <c r="R212" i="5"/>
  <c r="R213" i="5" s="1"/>
  <c r="R214" i="5" s="1"/>
  <c r="R215" i="5" s="1"/>
  <c r="R216" i="5" s="1"/>
  <c r="R217" i="5" s="1"/>
  <c r="R218" i="5" s="1"/>
  <c r="H211" i="5"/>
  <c r="I211" i="5" s="1"/>
  <c r="F211" i="5" l="1"/>
  <c r="Q211" i="5" s="1"/>
  <c r="Q197" i="5" s="1"/>
  <c r="AD17" i="2" s="1"/>
  <c r="L181" i="5"/>
  <c r="K181" i="5" s="1"/>
  <c r="H181" i="5"/>
  <c r="F181" i="5" s="1"/>
  <c r="Q181" i="5" s="1"/>
  <c r="Q175" i="5" s="1"/>
  <c r="AD16" i="2" s="1"/>
  <c r="I181" i="5" l="1"/>
  <c r="O7" i="5"/>
  <c r="O2" i="5" s="1"/>
  <c r="Z8" i="2" s="1"/>
  <c r="AB8" i="2" s="1"/>
  <c r="AC8" i="2" s="1"/>
  <c r="F7" i="5"/>
  <c r="Q7" i="5" s="1"/>
  <c r="Q2" i="5" s="1"/>
  <c r="AD8" i="2" s="1"/>
</calcChain>
</file>

<file path=xl/sharedStrings.xml><?xml version="1.0" encoding="utf-8"?>
<sst xmlns="http://schemas.openxmlformats.org/spreadsheetml/2006/main" count="525" uniqueCount="104">
  <si>
    <t>Temps</t>
  </si>
  <si>
    <t>Distance</t>
  </si>
  <si>
    <t>% FC max</t>
  </si>
  <si>
    <t>% VMA</t>
  </si>
  <si>
    <t>VMA&gt;16,5</t>
  </si>
  <si>
    <t>VMA&lt;16,5</t>
  </si>
  <si>
    <t>Nom</t>
  </si>
  <si>
    <t xml:space="preserve">Course </t>
  </si>
  <si>
    <t xml:space="preserve">dernière VMA </t>
  </si>
  <si>
    <t>Freq Max</t>
  </si>
  <si>
    <t xml:space="preserve">Estimations des temps sur course </t>
  </si>
  <si>
    <t xml:space="preserve">% de la VMA </t>
  </si>
  <si>
    <t xml:space="preserve">Distance </t>
  </si>
  <si>
    <t>Chrono min</t>
  </si>
  <si>
    <t xml:space="preserve">10 km </t>
  </si>
  <si>
    <t xml:space="preserve">21,1 km </t>
  </si>
  <si>
    <t xml:space="preserve">42,2 km </t>
  </si>
  <si>
    <t xml:space="preserve">Vitesse max </t>
  </si>
  <si>
    <t>Chrono max</t>
  </si>
  <si>
    <t>Vitesse min</t>
  </si>
  <si>
    <t>Séance 2</t>
  </si>
  <si>
    <t xml:space="preserve">Vitesse </t>
  </si>
  <si>
    <t xml:space="preserve">FC moyen </t>
  </si>
  <si>
    <t xml:space="preserve">Echauffement </t>
  </si>
  <si>
    <t xml:space="preserve">fractionné </t>
  </si>
  <si>
    <t>récup</t>
  </si>
  <si>
    <t>Recup</t>
  </si>
  <si>
    <t xml:space="preserve">Cycle progressif </t>
  </si>
  <si>
    <t>Séance 1</t>
  </si>
  <si>
    <t>% FC mac</t>
  </si>
  <si>
    <t xml:space="preserve">Endurance </t>
  </si>
  <si>
    <t>Séance 3</t>
  </si>
  <si>
    <t>Seuil</t>
  </si>
  <si>
    <t>Semaine 1 /10</t>
  </si>
  <si>
    <t>Semaine 2 / 10</t>
  </si>
  <si>
    <t>Semaine 3 / 10</t>
  </si>
  <si>
    <t>Semaine 4 / 10</t>
  </si>
  <si>
    <t>Semaine 5 / 10</t>
  </si>
  <si>
    <t>Semaine 6 / 10</t>
  </si>
  <si>
    <t>Semaine 7 / 10</t>
  </si>
  <si>
    <t>Semaine 8 / 10</t>
  </si>
  <si>
    <t>Semaine 9 / 10</t>
  </si>
  <si>
    <t>Semaine 10 / 10</t>
  </si>
  <si>
    <t xml:space="preserve">MARATHON </t>
  </si>
  <si>
    <t>Séance 2 (vendredi)</t>
  </si>
  <si>
    <t>Cycle pré compet</t>
  </si>
  <si>
    <t xml:space="preserve">temps endurance </t>
  </si>
  <si>
    <t>Temps seuil</t>
  </si>
  <si>
    <t>Temps VMA</t>
  </si>
  <si>
    <t>Ratio temps</t>
  </si>
  <si>
    <t>Indice eff</t>
  </si>
  <si>
    <t>Temps total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</si>
  <si>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</si>
  <si>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</si>
  <si>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</si>
  <si>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</si>
  <si>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</si>
  <si>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</si>
  <si>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</si>
  <si>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</si>
  <si>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</si>
  <si>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</si>
  <si>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de récup</t>
  </si>
  <si>
    <t>Cycle adaptation</t>
  </si>
  <si>
    <t>Endurance  1 h</t>
  </si>
  <si>
    <t xml:space="preserve">20 min échauffement 
15 min à 80% VMA
15 min récup
15 min à 80% VMA
20 min récup </t>
  </si>
  <si>
    <t>Endurance  1h15</t>
  </si>
  <si>
    <t>30 min échauffement 
12 x 200m à 100% VMA 
30 min récup</t>
  </si>
  <si>
    <t>30 min échauffement 
6 x 200m à 100% VMA 
30 min récup</t>
  </si>
  <si>
    <t>30 min échauffement 
8 x 500m à 90% VMA 
30 min récup</t>
  </si>
  <si>
    <t>Endurance  40 min</t>
  </si>
  <si>
    <t>20 min échauffement 
1h à 75% VMA
15 min récup</t>
  </si>
  <si>
    <t>30 min échauffement 
40 min à 75% VMA
40 min récup
40 min à 75% VMA
20 min récup</t>
  </si>
  <si>
    <t>Séance 1 (mardi)</t>
  </si>
  <si>
    <t>Endurance  25 min</t>
  </si>
  <si>
    <t xml:space="preserve">Séance 3 (Dimanche) </t>
  </si>
  <si>
    <t xml:space="preserve">Entrainement Marathon                   10 semaines                  3 sorties min/semaines </t>
  </si>
  <si>
    <t>Tortue</t>
  </si>
  <si>
    <t>20 min échauffement 
5 x 200m à 100% VMA + recup 4min + 5 x 200m à 100% VMA
10 min récup</t>
  </si>
  <si>
    <t>20 min échauffement 
5 x 600m à 90% VMA + 7 min de recp +  5 x 600m à 90% VMA
10 min récup</t>
  </si>
  <si>
    <t>20 min échauffement 
15 min à 80% VMA
15 min récup
15 min à 80% VMA
30 min récup</t>
  </si>
  <si>
    <t xml:space="preserve"> - le programme calcule vos estimations de temps en fonction de la distance </t>
  </si>
  <si>
    <t xml:space="preserve">        - rentrer sa VMA estimée et sa frequence cardiaque max …</t>
  </si>
  <si>
    <t xml:space="preserve"> - le programme calcule également les distances a parcourir en fonction de votre VMA 
pour chaque excercice  dans l'onglet Prog détaillé</t>
  </si>
  <si>
    <t xml:space="preserve">Dans cet onglet on retrouve les séances détaillées mais simplifiées </t>
  </si>
  <si>
    <r>
      <t xml:space="preserve">
- Comment ca marche ??? 
</t>
    </r>
    <r>
      <rPr>
        <sz val="14"/>
        <color rgb="FF0000CC"/>
        <rFont val="Arial"/>
        <family val="2"/>
      </rPr>
      <t xml:space="preserve">- Il faut aller pour commencer, dans le second onglet …
</t>
    </r>
  </si>
  <si>
    <t xml:space="preserve">20 min échauffement 
4 x 800m à 90% VMA + 7 min recup + 4 x 800m à 90% VMA
10 min récup </t>
  </si>
  <si>
    <t>30 min échauffement 
30 min à 75% VMA
15 min récup
20 min à 75% VMA
15 min récup</t>
  </si>
  <si>
    <t>20 min échauffement 
4 x 1000m à 85%    + 5 min récup +   3 x 500m  à 85% VMA 
10 min récup</t>
  </si>
  <si>
    <t>30 min échauffement 
40 min à 75% VMA
15 min récup
40 min à 75% VMA
30 min récup</t>
  </si>
  <si>
    <t>20 min échauffement 
40 min à 75% VMA
15 min récup
50 min à 75% VMA
30 min récup</t>
  </si>
  <si>
    <t>20 min échauffement 
2 x 2000 m à 85% VMA + 9 min recup + 1 x 2000 m à 85% VMA
15 min récup</t>
  </si>
  <si>
    <t>30 min échauffement 
40 min à 75% VMA
10 min récup
40 min à 75% VMA
15 min récup</t>
  </si>
  <si>
    <t>30 min échauffement 
8 x 200 m à 100% VMA + 5 min recup + 8 x 200 m à 100% VMA 
30 min récup</t>
  </si>
  <si>
    <t>30 min échauffement 
30 min à 75% VMA
10 min récup</t>
  </si>
  <si>
    <t>20 min échauffement 
2 x 3000 m à 80% VMA + 10 min recup 
2 x 1000 m à 85% VMA
15 min récup</t>
  </si>
  <si>
    <t>Endurance  1h</t>
  </si>
  <si>
    <t>15 min échauffement 
25 min à 75% VMA
10 min récup
20 min à 75% VMA
15 min récup</t>
  </si>
  <si>
    <t>20 min échauffement 
2 x 1000 m à 75% VMA  + 8 min recup + 2 x 1000 m à 75% VMA
10 min récup</t>
  </si>
  <si>
    <t>min/km</t>
  </si>
  <si>
    <t>Km/H</t>
  </si>
  <si>
    <t xml:space="preserve">Facultatif: Jeudi Test VMA pour estimer temps final </t>
  </si>
  <si>
    <t>Renseigner votre VMA avant d'aller à l'onglet suivant Prog Detaillé</t>
  </si>
  <si>
    <t>Marathon de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</si>
</sst>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:ss;@"/>
    <numFmt numFmtId="166" formatCode="0.0"/>
    <numFmt numFmtId="167" formatCode="#,##0.0"/>
    <numFmt numFmtId="168" formatCode="h:mm;@"/>
  </numFmts>
  <fonts count="33" x14ac:knownFonts="1">
    <font>
      <sz val="10"/>
      <color theme="1"/>
      <name val="Arial"/>
      <family val="2"/>
    </font>
    <font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20"/>
      <color theme="0"/>
      <name val="Century Gothic"/>
      <family val="2"/>
    </font>
    <font>
      <b/>
      <i/>
      <sz val="10"/>
      <color theme="0"/>
      <name val="Century Gothic"/>
      <family val="2"/>
    </font>
    <font>
      <b/>
      <i/>
      <sz val="12"/>
      <color theme="0"/>
      <name val="Century Gothic"/>
      <family val="2"/>
    </font>
    <font>
      <b/>
      <i/>
      <sz val="16"/>
      <color theme="0"/>
      <name val="Century Gothic"/>
      <family val="2"/>
    </font>
    <font>
      <b/>
      <i/>
      <sz val="18"/>
      <color theme="0"/>
      <name val="Century Gothic"/>
      <family val="2"/>
    </font>
    <font>
      <sz val="16"/>
      <color rgb="FF0000CC"/>
      <name val="Copperplate Gothic Bold"/>
      <family val="2"/>
    </font>
    <font>
      <sz val="10"/>
      <color rgb="FF0000CC"/>
      <name val="Arial"/>
      <family val="2"/>
    </font>
    <font>
      <sz val="11"/>
      <color rgb="FF0000CC"/>
      <name val="Arial Rounded MT Bold"/>
      <family val="2"/>
    </font>
    <font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u/>
      <sz val="10"/>
      <color theme="1"/>
      <name val="Arial"/>
      <family val="2"/>
    </font>
    <font>
      <sz val="14"/>
      <color rgb="FF0070C0"/>
      <name val="Calibri"/>
      <family val="2"/>
      <scheme val="minor"/>
    </font>
    <font>
      <sz val="10"/>
      <color theme="0"/>
      <name val="Arial"/>
      <family val="2"/>
    </font>
    <font>
      <sz val="10"/>
      <color rgb="FF0070C0"/>
      <name val="Arial"/>
      <family val="2"/>
    </font>
    <font>
      <sz val="12"/>
      <color theme="1"/>
      <name val="Arial"/>
      <family val="2"/>
    </font>
    <font>
      <sz val="14"/>
      <color rgb="FF0000CC"/>
      <name val="Arial"/>
      <family val="2"/>
    </font>
    <font>
      <sz val="14"/>
      <color rgb="FFFF0000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i/>
      <sz val="14"/>
      <color rgb="FF0000CC"/>
      <name val="Calibri"/>
      <family val="2"/>
      <scheme val="minor"/>
    </font>
    <font>
      <i/>
      <sz val="14"/>
      <color rgb="FF0000CC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22"/>
      <color rgb="FF66FF33"/>
      <name val="Copperplate Gothic Bold"/>
      <family val="2"/>
    </font>
    <font>
      <sz val="2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0000CC"/>
      </left>
      <right style="thin">
        <color indexed="64"/>
      </right>
      <top style="double">
        <color rgb="FF0000CC"/>
      </top>
      <bottom style="thin">
        <color indexed="64"/>
      </bottom>
      <diagonal/>
    </border>
    <border>
      <left style="thin">
        <color indexed="64"/>
      </left>
      <right style="double">
        <color rgb="FF0000CC"/>
      </right>
      <top style="double">
        <color rgb="FF0000CC"/>
      </top>
      <bottom style="thin">
        <color indexed="64"/>
      </bottom>
      <diagonal/>
    </border>
    <border>
      <left style="double">
        <color rgb="FF0000CC"/>
      </left>
      <right style="thin">
        <color indexed="64"/>
      </right>
      <top style="thin">
        <color indexed="64"/>
      </top>
      <bottom style="double">
        <color rgb="FF0000CC"/>
      </bottom>
      <diagonal/>
    </border>
    <border>
      <left style="thin">
        <color indexed="64"/>
      </left>
      <right style="double">
        <color rgb="FF0000CC"/>
      </right>
      <top style="thin">
        <color indexed="64"/>
      </top>
      <bottom style="double">
        <color rgb="FF0000CC"/>
      </bottom>
      <diagonal/>
    </border>
    <border>
      <left style="thin">
        <color indexed="64"/>
      </left>
      <right style="thin">
        <color indexed="64"/>
      </right>
      <top style="double">
        <color rgb="FF0000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CC"/>
      </bottom>
      <diagonal/>
    </border>
    <border>
      <left style="double">
        <color rgb="FF0000CC"/>
      </left>
      <right/>
      <top style="double">
        <color rgb="FF0000CC"/>
      </top>
      <bottom/>
      <diagonal/>
    </border>
    <border>
      <left/>
      <right/>
      <top style="double">
        <color rgb="FF0000CC"/>
      </top>
      <bottom/>
      <diagonal/>
    </border>
    <border>
      <left/>
      <right style="double">
        <color rgb="FF0000CC"/>
      </right>
      <top style="double">
        <color rgb="FF0000CC"/>
      </top>
      <bottom/>
      <diagonal/>
    </border>
    <border>
      <left style="double">
        <color rgb="FF0000CC"/>
      </left>
      <right/>
      <top/>
      <bottom/>
      <diagonal/>
    </border>
    <border>
      <left/>
      <right style="double">
        <color rgb="FF0000CC"/>
      </right>
      <top/>
      <bottom/>
      <diagonal/>
    </border>
    <border>
      <left style="double">
        <color rgb="FF0000CC"/>
      </left>
      <right/>
      <top/>
      <bottom style="double">
        <color rgb="FF0000CC"/>
      </bottom>
      <diagonal/>
    </border>
    <border>
      <left/>
      <right/>
      <top/>
      <bottom style="double">
        <color rgb="FF0000CC"/>
      </bottom>
      <diagonal/>
    </border>
    <border>
      <left/>
      <right style="double">
        <color rgb="FF0000CC"/>
      </right>
      <top/>
      <bottom style="double">
        <color rgb="FF0000CC"/>
      </bottom>
      <diagonal/>
    </border>
    <border>
      <left style="double">
        <color rgb="FF0000CC"/>
      </left>
      <right style="double">
        <color rgb="FF0000CC"/>
      </right>
      <top style="double">
        <color rgb="FF0000CC"/>
      </top>
      <bottom style="thin">
        <color indexed="64"/>
      </bottom>
      <diagonal/>
    </border>
    <border>
      <left style="double">
        <color rgb="FF0000CC"/>
      </left>
      <right style="double">
        <color rgb="FF0000CC"/>
      </right>
      <top style="thin">
        <color indexed="64"/>
      </top>
      <bottom style="thin">
        <color indexed="64"/>
      </bottom>
      <diagonal/>
    </border>
    <border>
      <left style="double">
        <color rgb="FF0000CC"/>
      </left>
      <right style="double">
        <color rgb="FF0000CC"/>
      </right>
      <top style="thin">
        <color indexed="64"/>
      </top>
      <bottom style="double">
        <color rgb="FF0000CC"/>
      </bottom>
      <diagonal/>
    </border>
    <border>
      <left style="double">
        <color rgb="FF0000CC"/>
      </left>
      <right style="double">
        <color rgb="FF0000CC"/>
      </right>
      <top style="double">
        <color rgb="FF0000CC"/>
      </top>
      <bottom/>
      <diagonal/>
    </border>
    <border>
      <left style="double">
        <color rgb="FF0000CC"/>
      </left>
      <right style="double">
        <color rgb="FF0000CC"/>
      </right>
      <top/>
      <bottom/>
      <diagonal/>
    </border>
    <border>
      <left style="double">
        <color rgb="FF0000CC"/>
      </left>
      <right style="double">
        <color rgb="FF0000CC"/>
      </right>
      <top/>
      <bottom style="thin">
        <color indexed="64"/>
      </bottom>
      <diagonal/>
    </border>
    <border>
      <left style="double">
        <color rgb="FF0000CC"/>
      </left>
      <right style="hair">
        <color rgb="FF0000CC"/>
      </right>
      <top style="double">
        <color rgb="FF0000CC"/>
      </top>
      <bottom/>
      <diagonal/>
    </border>
    <border>
      <left style="double">
        <color rgb="FF0000CC"/>
      </left>
      <right style="hair">
        <color rgb="FF0000CC"/>
      </right>
      <top/>
      <bottom/>
      <diagonal/>
    </border>
    <border>
      <left style="double">
        <color rgb="FF0000CC"/>
      </left>
      <right style="hair">
        <color rgb="FF0000CC"/>
      </right>
      <top/>
      <bottom style="double">
        <color rgb="FF0000CC"/>
      </bottom>
      <diagonal/>
    </border>
    <border>
      <left style="double">
        <color rgb="FF0000CC"/>
      </left>
      <right style="double">
        <color rgb="FF0000CC"/>
      </right>
      <top/>
      <bottom style="double">
        <color rgb="FF0000CC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2" borderId="0" xfId="0" applyFill="1"/>
    <xf numFmtId="164" fontId="1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indent="2"/>
    </xf>
    <xf numFmtId="21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14" xfId="0" applyFill="1" applyBorder="1"/>
    <xf numFmtId="0" fontId="15" fillId="6" borderId="34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21" fontId="2" fillId="10" borderId="1" xfId="0" applyNumberFormat="1" applyFont="1" applyFill="1" applyBorder="1" applyAlignment="1">
      <alignment horizontal="center" vertical="center"/>
    </xf>
    <xf numFmtId="1" fontId="17" fillId="10" borderId="1" xfId="0" applyNumberFormat="1" applyFont="1" applyFill="1" applyBorder="1" applyAlignment="1">
      <alignment horizontal="center" vertical="center"/>
    </xf>
    <xf numFmtId="1" fontId="17" fillId="10" borderId="38" xfId="0" applyNumberFormat="1" applyFont="1" applyFill="1" applyBorder="1" applyAlignment="1">
      <alignment horizontal="center" vertical="center"/>
    </xf>
    <xf numFmtId="21" fontId="2" fillId="10" borderId="42" xfId="0" applyNumberFormat="1" applyFont="1" applyFill="1" applyBorder="1" applyAlignment="1">
      <alignment horizontal="center" vertical="center"/>
    </xf>
    <xf numFmtId="1" fontId="17" fillId="10" borderId="42" xfId="0" applyNumberFormat="1" applyFont="1" applyFill="1" applyBorder="1" applyAlignment="1">
      <alignment horizontal="center" vertical="center"/>
    </xf>
    <xf numFmtId="0" fontId="17" fillId="10" borderId="43" xfId="0" applyFont="1" applyFill="1" applyBorder="1" applyAlignment="1">
      <alignment horizontal="center" vertical="center"/>
    </xf>
    <xf numFmtId="1" fontId="17" fillId="10" borderId="43" xfId="0" applyNumberFormat="1" applyFont="1" applyFill="1" applyBorder="1" applyAlignment="1">
      <alignment horizontal="center" vertical="center"/>
    </xf>
    <xf numFmtId="0" fontId="12" fillId="2" borderId="0" xfId="0" applyFont="1" applyFill="1"/>
    <xf numFmtId="165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165" fontId="0" fillId="8" borderId="0" xfId="0" applyNumberFormat="1" applyFill="1" applyAlignment="1">
      <alignment horizontal="center"/>
    </xf>
    <xf numFmtId="21" fontId="0" fillId="9" borderId="0" xfId="0" applyNumberFormat="1" applyFill="1" applyAlignment="1">
      <alignment horizontal="center"/>
    </xf>
    <xf numFmtId="21" fontId="0" fillId="10" borderId="0" xfId="0" applyNumberFormat="1" applyFill="1" applyAlignment="1">
      <alignment horizontal="center"/>
    </xf>
    <xf numFmtId="165" fontId="0" fillId="10" borderId="0" xfId="0" applyNumberFormat="1" applyFill="1" applyAlignment="1">
      <alignment horizontal="center" vertical="center"/>
    </xf>
    <xf numFmtId="21" fontId="0" fillId="9" borderId="0" xfId="0" applyNumberFormat="1" applyFill="1" applyAlignment="1">
      <alignment horizontal="center" vertical="center"/>
    </xf>
    <xf numFmtId="165" fontId="0" fillId="8" borderId="0" xfId="0" applyNumberFormat="1" applyFill="1" applyAlignment="1">
      <alignment horizontal="center" vertical="center"/>
    </xf>
    <xf numFmtId="0" fontId="0" fillId="11" borderId="0" xfId="0" applyFill="1"/>
    <xf numFmtId="1" fontId="0" fillId="11" borderId="0" xfId="0" applyNumberFormat="1" applyFill="1" applyAlignment="1">
      <alignment horizontal="center" vertical="center"/>
    </xf>
    <xf numFmtId="0" fontId="18" fillId="11" borderId="0" xfId="0" applyFont="1" applyFill="1"/>
    <xf numFmtId="0" fontId="0" fillId="2" borderId="0" xfId="0" applyFill="1" applyAlignment="1">
      <alignment horizontal="center"/>
    </xf>
    <xf numFmtId="164" fontId="1" fillId="3" borderId="58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right" vertical="center" indent="2"/>
    </xf>
    <xf numFmtId="0" fontId="20" fillId="13" borderId="2" xfId="0" applyFont="1" applyFill="1" applyBorder="1" applyAlignment="1">
      <alignment horizontal="left" vertical="center"/>
    </xf>
    <xf numFmtId="1" fontId="21" fillId="2" borderId="1" xfId="0" applyNumberFormat="1" applyFont="1" applyFill="1" applyBorder="1" applyAlignment="1">
      <alignment horizontal="center"/>
    </xf>
    <xf numFmtId="2" fontId="20" fillId="2" borderId="0" xfId="0" applyNumberFormat="1" applyFont="1" applyFill="1"/>
    <xf numFmtId="165" fontId="20" fillId="2" borderId="0" xfId="0" applyNumberFormat="1" applyFont="1" applyFill="1"/>
    <xf numFmtId="0" fontId="20" fillId="2" borderId="0" xfId="0" applyFont="1" applyFill="1"/>
    <xf numFmtId="0" fontId="22" fillId="2" borderId="0" xfId="0" applyFont="1" applyFill="1"/>
    <xf numFmtId="0" fontId="23" fillId="2" borderId="0" xfId="0" applyFont="1" applyFill="1" applyAlignment="1">
      <alignment horizontal="left" wrapText="1" indent="1"/>
    </xf>
    <xf numFmtId="0" fontId="23" fillId="2" borderId="0" xfId="0" applyFont="1" applyFill="1" applyAlignment="1">
      <alignment horizontal="left" indent="1"/>
    </xf>
    <xf numFmtId="0" fontId="23" fillId="2" borderId="0" xfId="0" applyFont="1" applyFill="1"/>
    <xf numFmtId="0" fontId="24" fillId="2" borderId="0" xfId="0" applyFont="1" applyFill="1" applyAlignment="1">
      <alignment horizontal="left" vertical="top" wrapText="1" indent="1"/>
    </xf>
    <xf numFmtId="0" fontId="23" fillId="2" borderId="0" xfId="0" applyFont="1" applyFill="1" applyAlignment="1">
      <alignment horizontal="left" wrapText="1" indent="4"/>
    </xf>
    <xf numFmtId="0" fontId="0" fillId="2" borderId="56" xfId="0" applyFill="1" applyBorder="1"/>
    <xf numFmtId="0" fontId="16" fillId="14" borderId="1" xfId="0" applyFont="1" applyFill="1" applyBorder="1" applyAlignment="1">
      <alignment horizontal="center" vertical="center"/>
    </xf>
    <xf numFmtId="1" fontId="17" fillId="14" borderId="1" xfId="0" applyNumberFormat="1" applyFont="1" applyFill="1" applyBorder="1" applyAlignment="1">
      <alignment horizontal="center" vertical="center"/>
    </xf>
    <xf numFmtId="1" fontId="17" fillId="14" borderId="38" xfId="0" applyNumberFormat="1" applyFont="1" applyFill="1" applyBorder="1" applyAlignment="1">
      <alignment horizontal="center" vertical="center"/>
    </xf>
    <xf numFmtId="21" fontId="2" fillId="15" borderId="1" xfId="0" applyNumberFormat="1" applyFont="1" applyFill="1" applyBorder="1" applyAlignment="1">
      <alignment horizontal="center" vertical="center"/>
    </xf>
    <xf numFmtId="1" fontId="17" fillId="15" borderId="1" xfId="0" applyNumberFormat="1" applyFont="1" applyFill="1" applyBorder="1" applyAlignment="1">
      <alignment horizontal="center" vertical="center"/>
    </xf>
    <xf numFmtId="1" fontId="17" fillId="15" borderId="38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1" fontId="15" fillId="6" borderId="34" xfId="0" applyNumberFormat="1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1" fontId="17" fillId="17" borderId="1" xfId="0" applyNumberFormat="1" applyFont="1" applyFill="1" applyBorder="1" applyAlignment="1">
      <alignment horizontal="center" vertical="center"/>
    </xf>
    <xf numFmtId="1" fontId="17" fillId="17" borderId="38" xfId="0" applyNumberFormat="1" applyFont="1" applyFill="1" applyBorder="1" applyAlignment="1">
      <alignment horizontal="center" vertical="center"/>
    </xf>
    <xf numFmtId="166" fontId="26" fillId="10" borderId="1" xfId="0" applyNumberFormat="1" applyFont="1" applyFill="1" applyBorder="1" applyAlignment="1">
      <alignment horizontal="center" vertical="center"/>
    </xf>
    <xf numFmtId="166" fontId="26" fillId="14" borderId="1" xfId="0" applyNumberFormat="1" applyFont="1" applyFill="1" applyBorder="1" applyAlignment="1">
      <alignment horizontal="center" vertical="center"/>
    </xf>
    <xf numFmtId="166" fontId="26" fillId="17" borderId="1" xfId="0" applyNumberFormat="1" applyFont="1" applyFill="1" applyBorder="1" applyAlignment="1">
      <alignment horizontal="center" vertical="center"/>
    </xf>
    <xf numFmtId="166" fontId="27" fillId="10" borderId="42" xfId="0" applyNumberFormat="1" applyFont="1" applyFill="1" applyBorder="1" applyAlignment="1">
      <alignment horizontal="center" vertical="center"/>
    </xf>
    <xf numFmtId="167" fontId="26" fillId="10" borderId="1" xfId="0" applyNumberFormat="1" applyFont="1" applyFill="1" applyBorder="1" applyAlignment="1">
      <alignment horizontal="center" vertical="center"/>
    </xf>
    <xf numFmtId="167" fontId="27" fillId="14" borderId="1" xfId="0" applyNumberFormat="1" applyFont="1" applyFill="1" applyBorder="1" applyAlignment="1">
      <alignment horizontal="center" vertical="center"/>
    </xf>
    <xf numFmtId="167" fontId="26" fillId="17" borderId="1" xfId="0" applyNumberFormat="1" applyFont="1" applyFill="1" applyBorder="1" applyAlignment="1">
      <alignment horizontal="center" vertical="center"/>
    </xf>
    <xf numFmtId="167" fontId="27" fillId="10" borderId="42" xfId="0" applyNumberFormat="1" applyFont="1" applyFill="1" applyBorder="1" applyAlignment="1">
      <alignment horizontal="center" vertical="center"/>
    </xf>
    <xf numFmtId="168" fontId="26" fillId="10" borderId="1" xfId="0" applyNumberFormat="1" applyFont="1" applyFill="1" applyBorder="1" applyAlignment="1">
      <alignment horizontal="center" vertical="center"/>
    </xf>
    <xf numFmtId="168" fontId="26" fillId="14" borderId="1" xfId="0" applyNumberFormat="1" applyFont="1" applyFill="1" applyBorder="1" applyAlignment="1">
      <alignment horizontal="center" vertical="center"/>
    </xf>
    <xf numFmtId="168" fontId="26" fillId="17" borderId="1" xfId="0" applyNumberFormat="1" applyFont="1" applyFill="1" applyBorder="1" applyAlignment="1">
      <alignment horizontal="center" vertical="center"/>
    </xf>
    <xf numFmtId="168" fontId="26" fillId="10" borderId="42" xfId="0" applyNumberFormat="1" applyFont="1" applyFill="1" applyBorder="1" applyAlignment="1">
      <alignment horizontal="center" vertical="center"/>
    </xf>
    <xf numFmtId="45" fontId="2" fillId="10" borderId="1" xfId="0" applyNumberFormat="1" applyFont="1" applyFill="1" applyBorder="1" applyAlignment="1">
      <alignment horizontal="center" vertical="center"/>
    </xf>
    <xf numFmtId="45" fontId="2" fillId="17" borderId="1" xfId="0" applyNumberFormat="1" applyFont="1" applyFill="1" applyBorder="1" applyAlignment="1">
      <alignment horizontal="center" vertical="center"/>
    </xf>
    <xf numFmtId="45" fontId="2" fillId="10" borderId="42" xfId="0" applyNumberFormat="1" applyFont="1" applyFill="1" applyBorder="1" applyAlignment="1">
      <alignment horizontal="center" vertical="center"/>
    </xf>
    <xf numFmtId="45" fontId="19" fillId="17" borderId="1" xfId="0" applyNumberFormat="1" applyFont="1" applyFill="1" applyBorder="1" applyAlignment="1">
      <alignment horizontal="center" vertical="center"/>
    </xf>
    <xf numFmtId="45" fontId="29" fillId="14" borderId="1" xfId="0" applyNumberFormat="1" applyFont="1" applyFill="1" applyBorder="1" applyAlignment="1">
      <alignment horizontal="center" vertical="center"/>
    </xf>
    <xf numFmtId="166" fontId="26" fillId="15" borderId="1" xfId="0" applyNumberFormat="1" applyFont="1" applyFill="1" applyBorder="1" applyAlignment="1">
      <alignment horizontal="center" vertical="center"/>
    </xf>
    <xf numFmtId="166" fontId="26" fillId="10" borderId="42" xfId="0" applyNumberFormat="1" applyFont="1" applyFill="1" applyBorder="1" applyAlignment="1">
      <alignment horizontal="center" vertical="center"/>
    </xf>
    <xf numFmtId="166" fontId="28" fillId="10" borderId="42" xfId="0" applyNumberFormat="1" applyFont="1" applyFill="1" applyBorder="1" applyAlignment="1">
      <alignment horizontal="center" vertical="center"/>
    </xf>
    <xf numFmtId="167" fontId="27" fillId="15" borderId="1" xfId="0" applyNumberFormat="1" applyFont="1" applyFill="1" applyBorder="1" applyAlignment="1">
      <alignment horizontal="center" vertical="center"/>
    </xf>
    <xf numFmtId="167" fontId="26" fillId="10" borderId="42" xfId="0" applyNumberFormat="1" applyFont="1" applyFill="1" applyBorder="1" applyAlignment="1">
      <alignment horizontal="center" vertical="center"/>
    </xf>
    <xf numFmtId="168" fontId="26" fillId="15" borderId="1" xfId="0" applyNumberFormat="1" applyFont="1" applyFill="1" applyBorder="1" applyAlignment="1">
      <alignment horizontal="center" vertical="center"/>
    </xf>
    <xf numFmtId="45" fontId="0" fillId="2" borderId="0" xfId="0" applyNumberFormat="1" applyFill="1"/>
    <xf numFmtId="45" fontId="9" fillId="2" borderId="0" xfId="0" applyNumberFormat="1" applyFont="1" applyFill="1"/>
    <xf numFmtId="0" fontId="30" fillId="5" borderId="61" xfId="0" applyFont="1" applyFill="1" applyBorder="1" applyAlignment="1">
      <alignment vertical="center"/>
    </xf>
    <xf numFmtId="0" fontId="30" fillId="5" borderId="62" xfId="0" applyFont="1" applyFill="1" applyBorder="1" applyAlignment="1">
      <alignment vertical="center"/>
    </xf>
    <xf numFmtId="0" fontId="30" fillId="5" borderId="63" xfId="0" applyFont="1" applyFill="1" applyBorder="1" applyAlignment="1">
      <alignment vertical="center"/>
    </xf>
    <xf numFmtId="0" fontId="30" fillId="5" borderId="64" xfId="0" applyFont="1" applyFill="1" applyBorder="1" applyAlignment="1">
      <alignment vertical="center"/>
    </xf>
    <xf numFmtId="166" fontId="28" fillId="17" borderId="1" xfId="0" applyNumberFormat="1" applyFont="1" applyFill="1" applyBorder="1" applyAlignment="1">
      <alignment horizontal="center" vertical="center"/>
    </xf>
    <xf numFmtId="166" fontId="28" fillId="10" borderId="1" xfId="0" applyNumberFormat="1" applyFont="1" applyFill="1" applyBorder="1" applyAlignment="1">
      <alignment horizontal="center" vertical="center"/>
    </xf>
    <xf numFmtId="166" fontId="28" fillId="15" borderId="1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 indent="9"/>
    </xf>
    <xf numFmtId="0" fontId="3" fillId="5" borderId="12" xfId="0" applyFont="1" applyFill="1" applyBorder="1" applyAlignment="1">
      <alignment horizontal="left" vertical="center" indent="9"/>
    </xf>
    <xf numFmtId="0" fontId="3" fillId="5" borderId="13" xfId="0" applyFont="1" applyFill="1" applyBorder="1" applyAlignment="1">
      <alignment horizontal="left" vertical="center" indent="9"/>
    </xf>
    <xf numFmtId="0" fontId="3" fillId="5" borderId="14" xfId="0" applyFont="1" applyFill="1" applyBorder="1" applyAlignment="1">
      <alignment horizontal="left" vertical="center" indent="9"/>
    </xf>
    <xf numFmtId="0" fontId="3" fillId="5" borderId="17" xfId="0" applyFont="1" applyFill="1" applyBorder="1" applyAlignment="1">
      <alignment horizontal="left" vertical="center" indent="9"/>
    </xf>
    <xf numFmtId="0" fontId="3" fillId="5" borderId="18" xfId="0" applyFont="1" applyFill="1" applyBorder="1" applyAlignment="1">
      <alignment horizontal="left" vertical="center" indent="9"/>
    </xf>
    <xf numFmtId="0" fontId="5" fillId="5" borderId="22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10" fillId="4" borderId="22" xfId="0" applyNumberFormat="1" applyFont="1" applyFill="1" applyBorder="1" applyAlignment="1">
      <alignment horizontal="center" vertical="center"/>
    </xf>
    <xf numFmtId="165" fontId="10" fillId="4" borderId="23" xfId="0" applyNumberFormat="1" applyFont="1" applyFill="1" applyBorder="1" applyAlignment="1">
      <alignment horizontal="center" vertical="center"/>
    </xf>
    <xf numFmtId="165" fontId="10" fillId="4" borderId="28" xfId="0" applyNumberFormat="1" applyFont="1" applyFill="1" applyBorder="1" applyAlignment="1">
      <alignment horizontal="center" vertical="center"/>
    </xf>
    <xf numFmtId="166" fontId="10" fillId="4" borderId="22" xfId="0" applyNumberFormat="1" applyFont="1" applyFill="1" applyBorder="1" applyAlignment="1">
      <alignment horizontal="center" vertical="center"/>
    </xf>
    <xf numFmtId="166" fontId="10" fillId="4" borderId="23" xfId="0" applyNumberFormat="1" applyFont="1" applyFill="1" applyBorder="1" applyAlignment="1">
      <alignment horizontal="center" vertical="center"/>
    </xf>
    <xf numFmtId="166" fontId="10" fillId="4" borderId="28" xfId="0" applyNumberFormat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 indent="3"/>
    </xf>
    <xf numFmtId="0" fontId="3" fillId="6" borderId="6" xfId="0" applyFont="1" applyFill="1" applyBorder="1" applyAlignment="1">
      <alignment horizontal="left" vertical="center" indent="3"/>
    </xf>
    <xf numFmtId="0" fontId="3" fillId="6" borderId="7" xfId="0" applyFont="1" applyFill="1" applyBorder="1" applyAlignment="1">
      <alignment horizontal="left" vertical="center" indent="3"/>
    </xf>
    <xf numFmtId="0" fontId="3" fillId="6" borderId="8" xfId="0" applyFont="1" applyFill="1" applyBorder="1" applyAlignment="1">
      <alignment horizontal="left" vertical="center" indent="3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4" fillId="7" borderId="48" xfId="0" applyFont="1" applyFill="1" applyBorder="1" applyAlignment="1">
      <alignment horizontal="center" vertical="center" textRotation="90"/>
    </xf>
    <xf numFmtId="0" fontId="14" fillId="7" borderId="49" xfId="0" applyFont="1" applyFill="1" applyBorder="1" applyAlignment="1">
      <alignment horizontal="center" vertical="center" textRotation="90"/>
    </xf>
    <xf numFmtId="0" fontId="14" fillId="7" borderId="50" xfId="0" applyFont="1" applyFill="1" applyBorder="1" applyAlignment="1">
      <alignment horizontal="center" vertical="center" textRotation="90"/>
    </xf>
    <xf numFmtId="0" fontId="14" fillId="6" borderId="32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 vertical="center"/>
    </xf>
    <xf numFmtId="0" fontId="16" fillId="10" borderId="37" xfId="0" applyFont="1" applyFill="1" applyBorder="1" applyAlignment="1">
      <alignment horizontal="center" vertical="center"/>
    </xf>
    <xf numFmtId="0" fontId="16" fillId="14" borderId="39" xfId="0" applyFont="1" applyFill="1" applyBorder="1" applyAlignment="1">
      <alignment horizontal="center" vertical="center"/>
    </xf>
    <xf numFmtId="0" fontId="16" fillId="14" borderId="40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/>
    </xf>
    <xf numFmtId="0" fontId="25" fillId="16" borderId="44" xfId="0" applyFont="1" applyFill="1" applyBorder="1" applyAlignment="1">
      <alignment horizontal="center" vertical="center"/>
    </xf>
    <xf numFmtId="0" fontId="25" fillId="16" borderId="51" xfId="0" applyFont="1" applyFill="1" applyBorder="1" applyAlignment="1">
      <alignment horizontal="center" vertical="center"/>
    </xf>
    <xf numFmtId="0" fontId="25" fillId="16" borderId="52" xfId="0" applyFont="1" applyFill="1" applyBorder="1" applyAlignment="1">
      <alignment horizontal="center" vertical="center"/>
    </xf>
    <xf numFmtId="0" fontId="25" fillId="16" borderId="53" xfId="0" applyFont="1" applyFill="1" applyBorder="1" applyAlignment="1">
      <alignment horizontal="center" vertical="center"/>
    </xf>
    <xf numFmtId="0" fontId="25" fillId="16" borderId="0" xfId="0" applyFont="1" applyFill="1" applyBorder="1" applyAlignment="1">
      <alignment horizontal="center" vertical="center"/>
    </xf>
    <xf numFmtId="0" fontId="25" fillId="16" borderId="54" xfId="0" applyFont="1" applyFill="1" applyBorder="1" applyAlignment="1">
      <alignment horizontal="center" vertical="center"/>
    </xf>
    <xf numFmtId="0" fontId="25" fillId="16" borderId="55" xfId="0" applyFont="1" applyFill="1" applyBorder="1" applyAlignment="1">
      <alignment horizontal="center" vertical="center"/>
    </xf>
    <xf numFmtId="0" fontId="25" fillId="16" borderId="56" xfId="0" applyFont="1" applyFill="1" applyBorder="1" applyAlignment="1">
      <alignment horizontal="center" vertical="center"/>
    </xf>
    <xf numFmtId="0" fontId="25" fillId="16" borderId="57" xfId="0" applyFont="1" applyFill="1" applyBorder="1" applyAlignment="1">
      <alignment horizontal="center" vertical="center"/>
    </xf>
    <xf numFmtId="0" fontId="16" fillId="15" borderId="44" xfId="0" applyFont="1" applyFill="1" applyBorder="1" applyAlignment="1">
      <alignment horizontal="center" vertical="center"/>
    </xf>
    <xf numFmtId="0" fontId="16" fillId="15" borderId="45" xfId="0" applyFont="1" applyFill="1" applyBorder="1" applyAlignment="1">
      <alignment horizontal="center" vertical="center"/>
    </xf>
    <xf numFmtId="0" fontId="14" fillId="12" borderId="48" xfId="0" applyFont="1" applyFill="1" applyBorder="1" applyAlignment="1">
      <alignment horizontal="center" vertical="center" textRotation="90"/>
    </xf>
    <xf numFmtId="0" fontId="14" fillId="12" borderId="49" xfId="0" applyFont="1" applyFill="1" applyBorder="1" applyAlignment="1">
      <alignment horizontal="center" vertical="center" textRotation="90"/>
    </xf>
    <xf numFmtId="0" fontId="14" fillId="12" borderId="50" xfId="0" applyFont="1" applyFill="1" applyBorder="1" applyAlignment="1">
      <alignment horizontal="center" vertical="center" textRotation="90"/>
    </xf>
    <xf numFmtId="0" fontId="16" fillId="10" borderId="41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left" vertical="center" wrapText="1" indent="6"/>
    </xf>
    <xf numFmtId="0" fontId="16" fillId="10" borderId="51" xfId="0" applyFont="1" applyFill="1" applyBorder="1" applyAlignment="1">
      <alignment horizontal="left" vertical="center" wrapText="1" indent="6"/>
    </xf>
    <xf numFmtId="0" fontId="16" fillId="10" borderId="52" xfId="0" applyFont="1" applyFill="1" applyBorder="1" applyAlignment="1">
      <alignment horizontal="left" vertical="center" wrapText="1" indent="6"/>
    </xf>
    <xf numFmtId="0" fontId="16" fillId="10" borderId="53" xfId="0" applyFont="1" applyFill="1" applyBorder="1" applyAlignment="1">
      <alignment horizontal="left" vertical="center" wrapText="1" indent="6"/>
    </xf>
    <xf numFmtId="0" fontId="16" fillId="10" borderId="0" xfId="0" applyFont="1" applyFill="1" applyBorder="1" applyAlignment="1">
      <alignment horizontal="left" vertical="center" wrapText="1" indent="6"/>
    </xf>
    <xf numFmtId="0" fontId="16" fillId="10" borderId="54" xfId="0" applyFont="1" applyFill="1" applyBorder="1" applyAlignment="1">
      <alignment horizontal="left" vertical="center" wrapText="1" indent="6"/>
    </xf>
    <xf numFmtId="0" fontId="16" fillId="10" borderId="55" xfId="0" applyFont="1" applyFill="1" applyBorder="1" applyAlignment="1">
      <alignment horizontal="left" vertical="center" wrapText="1" indent="6"/>
    </xf>
    <xf numFmtId="0" fontId="16" fillId="10" borderId="56" xfId="0" applyFont="1" applyFill="1" applyBorder="1" applyAlignment="1">
      <alignment horizontal="left" vertical="center" wrapText="1" indent="6"/>
    </xf>
    <xf numFmtId="0" fontId="16" fillId="10" borderId="57" xfId="0" applyFont="1" applyFill="1" applyBorder="1" applyAlignment="1">
      <alignment horizontal="left" vertical="center" wrapText="1" indent="6"/>
    </xf>
    <xf numFmtId="0" fontId="14" fillId="6" borderId="32" xfId="0" applyFont="1" applyFill="1" applyBorder="1" applyAlignment="1">
      <alignment horizontal="left" vertical="center" indent="5"/>
    </xf>
    <xf numFmtId="0" fontId="14" fillId="6" borderId="59" xfId="0" applyFont="1" applyFill="1" applyBorder="1" applyAlignment="1">
      <alignment horizontal="left" vertical="center" indent="5"/>
    </xf>
    <xf numFmtId="0" fontId="14" fillId="6" borderId="60" xfId="0" applyFont="1" applyFill="1" applyBorder="1" applyAlignment="1">
      <alignment horizontal="left" vertical="center" indent="5"/>
    </xf>
    <xf numFmtId="0" fontId="19" fillId="9" borderId="44" xfId="0" applyFont="1" applyFill="1" applyBorder="1" applyAlignment="1">
      <alignment horizontal="center" vertical="center"/>
    </xf>
    <xf numFmtId="0" fontId="19" fillId="9" borderId="51" xfId="0" applyFont="1" applyFill="1" applyBorder="1" applyAlignment="1">
      <alignment horizontal="center" vertical="center"/>
    </xf>
    <xf numFmtId="0" fontId="19" fillId="9" borderId="52" xfId="0" applyFont="1" applyFill="1" applyBorder="1" applyAlignment="1">
      <alignment horizontal="center" vertical="center"/>
    </xf>
    <xf numFmtId="0" fontId="19" fillId="9" borderId="53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/>
    </xf>
    <xf numFmtId="0" fontId="19" fillId="9" borderId="54" xfId="0" applyFont="1" applyFill="1" applyBorder="1" applyAlignment="1">
      <alignment horizontal="center" vertical="center"/>
    </xf>
    <xf numFmtId="0" fontId="19" fillId="9" borderId="55" xfId="0" applyFont="1" applyFill="1" applyBorder="1" applyAlignment="1">
      <alignment horizontal="center" vertical="center"/>
    </xf>
    <xf numFmtId="0" fontId="19" fillId="9" borderId="56" xfId="0" applyFont="1" applyFill="1" applyBorder="1" applyAlignment="1">
      <alignment horizontal="center" vertical="center"/>
    </xf>
    <xf numFmtId="0" fontId="19" fillId="9" borderId="57" xfId="0" applyFont="1" applyFill="1" applyBorder="1" applyAlignment="1">
      <alignment horizontal="center" vertical="center"/>
    </xf>
    <xf numFmtId="0" fontId="31" fillId="18" borderId="5" xfId="0" applyFont="1" applyFill="1" applyBorder="1" applyAlignment="1">
      <alignment horizontal="center" vertical="center"/>
    </xf>
    <xf numFmtId="0" fontId="31" fillId="18" borderId="9" xfId="0" applyFont="1" applyFill="1" applyBorder="1" applyAlignment="1">
      <alignment horizontal="center" vertical="center"/>
    </xf>
    <xf numFmtId="0" fontId="31" fillId="18" borderId="6" xfId="0" applyFont="1" applyFill="1" applyBorder="1" applyAlignment="1">
      <alignment horizontal="center" vertical="center"/>
    </xf>
    <xf numFmtId="0" fontId="31" fillId="18" borderId="7" xfId="0" applyFont="1" applyFill="1" applyBorder="1" applyAlignment="1">
      <alignment horizontal="center" vertical="center"/>
    </xf>
    <xf numFmtId="0" fontId="31" fillId="18" borderId="10" xfId="0" applyFont="1" applyFill="1" applyBorder="1" applyAlignment="1">
      <alignment horizontal="center" vertical="center"/>
    </xf>
    <xf numFmtId="0" fontId="31" fillId="18" borderId="8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0000CC"/>
      <color rgb="FF99FF33"/>
      <color rgb="FF00CC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Courbes des efforts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'Données '!$Y$7</c:f>
              <c:strCache>
                <c:ptCount val="1"/>
                <c:pt idx="0">
                  <c:v>temps endurance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'Données '!$X$8:$X$17</c:f>
              <c:strCache>
                <c:ptCount val="10"/>
                <c:pt idx="0">
                  <c:v>semaine 1</c:v>
                </c:pt>
                <c:pt idx="1">
                  <c:v>semaine 2</c:v>
                </c:pt>
                <c:pt idx="2">
                  <c:v>semaine 3</c:v>
                </c:pt>
                <c:pt idx="3">
                  <c:v>semaine 4</c:v>
                </c:pt>
                <c:pt idx="4">
                  <c:v>semaine 5</c:v>
                </c:pt>
                <c:pt idx="5">
                  <c:v>semaine 6</c:v>
                </c:pt>
                <c:pt idx="6">
                  <c:v>semaine 7</c:v>
                </c:pt>
                <c:pt idx="7">
                  <c:v>semaine 8</c:v>
                </c:pt>
                <c:pt idx="8">
                  <c:v>semaine 9</c:v>
                </c:pt>
                <c:pt idx="9">
                  <c:v>semaine 10</c:v>
                </c:pt>
              </c:strCache>
            </c:strRef>
          </c:cat>
          <c:val>
            <c:numRef>
              <c:f>'Données '!$Y$8:$Y$17</c:f>
              <c:numCache>
                <c:formatCode>[$-F400]h:mm:ss\ AM/PM</c:formatCode>
                <c:ptCount val="10"/>
                <c:pt idx="0">
                  <c:v>0.10277777777777777</c:v>
                </c:pt>
                <c:pt idx="1">
                  <c:v>0.12152777777777779</c:v>
                </c:pt>
                <c:pt idx="2">
                  <c:v>0.10277777777777777</c:v>
                </c:pt>
                <c:pt idx="3">
                  <c:v>0.11666666666666665</c:v>
                </c:pt>
                <c:pt idx="4">
                  <c:v>0.12847222222222221</c:v>
                </c:pt>
                <c:pt idx="5">
                  <c:v>7.9861111111111119E-2</c:v>
                </c:pt>
                <c:pt idx="6">
                  <c:v>0.10555555555555556</c:v>
                </c:pt>
                <c:pt idx="7">
                  <c:v>0.13402777777777777</c:v>
                </c:pt>
                <c:pt idx="8">
                  <c:v>9.583333333333334E-2</c:v>
                </c:pt>
                <c:pt idx="9">
                  <c:v>4.0277777777777773E-2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34-4919-86D0-6934CBB6963D}"/>
            </c:ext>
          </c:extLst>
        </c:ser>
        <c:ser>
          <c:idx val="1"/>
          <c:order val="1"/>
          <c:tx>
            <c:strRef>
              <c:f>'Données '!$Z$7</c:f>
              <c:strCache>
                <c:ptCount val="1"/>
                <c:pt idx="0">
                  <c:v>Temps seuil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'Données '!$X$8:$X$17</c:f>
              <c:strCache>
                <c:ptCount val="10"/>
                <c:pt idx="0">
                  <c:v>semaine 1</c:v>
                </c:pt>
                <c:pt idx="1">
                  <c:v>semaine 2</c:v>
                </c:pt>
                <c:pt idx="2">
                  <c:v>semaine 3</c:v>
                </c:pt>
                <c:pt idx="3">
                  <c:v>semaine 4</c:v>
                </c:pt>
                <c:pt idx="4">
                  <c:v>semaine 5</c:v>
                </c:pt>
                <c:pt idx="5">
                  <c:v>semaine 6</c:v>
                </c:pt>
                <c:pt idx="6">
                  <c:v>semaine 7</c:v>
                </c:pt>
                <c:pt idx="7">
                  <c:v>semaine 8</c:v>
                </c:pt>
                <c:pt idx="8">
                  <c:v>semaine 9</c:v>
                </c:pt>
                <c:pt idx="9">
                  <c:v>semaine 10</c:v>
                </c:pt>
              </c:strCache>
            </c:strRef>
          </c:cat>
          <c:val>
            <c:numRef>
              <c:f>'Données '!$Z$8:$Z$17</c:f>
              <c:numCache>
                <c:formatCode>[$-F400]h:mm:ss\ AM/PM</c:formatCode>
                <c:ptCount val="10"/>
                <c:pt idx="0">
                  <c:v>2.5462962962962962E-2</c:v>
                </c:pt>
                <c:pt idx="1">
                  <c:v>3.4722222222222224E-2</c:v>
                </c:pt>
                <c:pt idx="2">
                  <c:v>5.2083333333333336E-2</c:v>
                </c:pt>
                <c:pt idx="3">
                  <c:v>7.1874999999999994E-2</c:v>
                </c:pt>
                <c:pt idx="4">
                  <c:v>7.0833333333333331E-2</c:v>
                </c:pt>
                <c:pt idx="5">
                  <c:v>4.1666666666666664E-2</c:v>
                </c:pt>
                <c:pt idx="6">
                  <c:v>5.9722222222222218E-2</c:v>
                </c:pt>
                <c:pt idx="7">
                  <c:v>8.0555555555555547E-2</c:v>
                </c:pt>
                <c:pt idx="8">
                  <c:v>4.0277777777777773E-2</c:v>
                </c:pt>
                <c:pt idx="9">
                  <c:v>2.5462962962962965E-2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4-4919-86D0-6934CBB6963D}"/>
            </c:ext>
          </c:extLst>
        </c:ser>
        <c:ser>
          <c:idx val="2"/>
          <c:order val="2"/>
          <c:tx>
            <c:strRef>
              <c:f>'Données '!$AA$7</c:f>
              <c:strCache>
                <c:ptCount val="1"/>
                <c:pt idx="0">
                  <c:v>Temps VMA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'Données '!$X$8:$X$17</c:f>
              <c:strCache>
                <c:ptCount val="10"/>
                <c:pt idx="0">
                  <c:v>semaine 1</c:v>
                </c:pt>
                <c:pt idx="1">
                  <c:v>semaine 2</c:v>
                </c:pt>
                <c:pt idx="2">
                  <c:v>semaine 3</c:v>
                </c:pt>
                <c:pt idx="3">
                  <c:v>semaine 4</c:v>
                </c:pt>
                <c:pt idx="4">
                  <c:v>semaine 5</c:v>
                </c:pt>
                <c:pt idx="5">
                  <c:v>semaine 6</c:v>
                </c:pt>
                <c:pt idx="6">
                  <c:v>semaine 7</c:v>
                </c:pt>
                <c:pt idx="7">
                  <c:v>semaine 8</c:v>
                </c:pt>
                <c:pt idx="8">
                  <c:v>semaine 9</c:v>
                </c:pt>
                <c:pt idx="9">
                  <c:v>semaine 10</c:v>
                </c:pt>
              </c:strCache>
            </c:strRef>
          </c:cat>
          <c:val>
            <c:numRef>
              <c:f>'Données '!$AA$8:$AA$17</c:f>
              <c:numCache>
                <c:formatCode>[$-F400]h:mm:ss\ AM/PM</c:formatCode>
                <c:ptCount val="10"/>
                <c:pt idx="0">
                  <c:v>6.9444444444444449E-3</c:v>
                </c:pt>
                <c:pt idx="1">
                  <c:v>2.3148148148148143E-2</c:v>
                </c:pt>
                <c:pt idx="2">
                  <c:v>3.3024691358024688E-2</c:v>
                </c:pt>
                <c:pt idx="3">
                  <c:v>2.6633986928104578E-2</c:v>
                </c:pt>
                <c:pt idx="4">
                  <c:v>1.5432098765432096E-2</c:v>
                </c:pt>
                <c:pt idx="5">
                  <c:v>0</c:v>
                </c:pt>
                <c:pt idx="6">
                  <c:v>1.6339869281045753E-2</c:v>
                </c:pt>
                <c:pt idx="7">
                  <c:v>1.1111111111111112E-2</c:v>
                </c:pt>
                <c:pt idx="8">
                  <c:v>3.4211601307189546E-2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34-4919-86D0-6934CBB6963D}"/>
            </c:ext>
          </c:extLst>
        </c:ser>
        <c:ser>
          <c:idx val="3"/>
          <c:order val="3"/>
          <c:tx>
            <c:strRef>
              <c:f>'Données '!$AB$7</c:f>
              <c:strCache>
                <c:ptCount val="1"/>
                <c:pt idx="0">
                  <c:v>Temps total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'Données '!$X$8:$X$17</c:f>
              <c:strCache>
                <c:ptCount val="10"/>
                <c:pt idx="0">
                  <c:v>semaine 1</c:v>
                </c:pt>
                <c:pt idx="1">
                  <c:v>semaine 2</c:v>
                </c:pt>
                <c:pt idx="2">
                  <c:v>semaine 3</c:v>
                </c:pt>
                <c:pt idx="3">
                  <c:v>semaine 4</c:v>
                </c:pt>
                <c:pt idx="4">
                  <c:v>semaine 5</c:v>
                </c:pt>
                <c:pt idx="5">
                  <c:v>semaine 6</c:v>
                </c:pt>
                <c:pt idx="6">
                  <c:v>semaine 7</c:v>
                </c:pt>
                <c:pt idx="7">
                  <c:v>semaine 8</c:v>
                </c:pt>
                <c:pt idx="8">
                  <c:v>semaine 9</c:v>
                </c:pt>
                <c:pt idx="9">
                  <c:v>semaine 10</c:v>
                </c:pt>
              </c:strCache>
            </c:strRef>
          </c:cat>
          <c:val>
            <c:numRef>
              <c:f>'Données '!$AB$8:$AB$17</c:f>
              <c:numCache>
                <c:formatCode>[$-F400]h:mm:ss\ AM/PM</c:formatCode>
                <c:ptCount val="10"/>
                <c:pt idx="0">
                  <c:v>0.13518518518518519</c:v>
                </c:pt>
                <c:pt idx="1">
                  <c:v>0.17939814814814814</c:v>
                </c:pt>
                <c:pt idx="2">
                  <c:v>0.1878858024691358</c:v>
                </c:pt>
                <c:pt idx="3">
                  <c:v>0.21517565359477125</c:v>
                </c:pt>
                <c:pt idx="4">
                  <c:v>0.21473765432098763</c:v>
                </c:pt>
                <c:pt idx="5">
                  <c:v>0.12152777777777779</c:v>
                </c:pt>
                <c:pt idx="6">
                  <c:v>0.18161764705882352</c:v>
                </c:pt>
                <c:pt idx="7">
                  <c:v>0.22569444444444442</c:v>
                </c:pt>
                <c:pt idx="8">
                  <c:v>0.17032271241830066</c:v>
                </c:pt>
                <c:pt idx="9">
                  <c:v>6.5740740740740738E-2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34-4919-86D0-6934CBB69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795856"/>
        <c:axId val="341796248"/>
      </c:lineChart>
      <c:catAx>
        <c:axId val="3417958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96248"/>
        <c:crosses val="autoZero"/>
        <c:auto val="1"/>
        <c:lblAlgn val="ctr"/>
        <c:lblOffset val="100"/>
        <c:noMultiLvlLbl val="0"/>
      </c:catAx>
      <c:valAx>
        <c:axId val="3417962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[$-F400]h:mm:ss\ AM/P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179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temps d'endurance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'Données '!$AC$7</c:f>
              <c:strCache>
                <c:ptCount val="1"/>
                <c:pt idx="0">
                  <c:v>Ratio temps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'Données '!$X$8:$X$17</c:f>
              <c:strCache>
                <c:ptCount val="10"/>
                <c:pt idx="0">
                  <c:v>semaine 1</c:v>
                </c:pt>
                <c:pt idx="1">
                  <c:v>semaine 2</c:v>
                </c:pt>
                <c:pt idx="2">
                  <c:v>semaine 3</c:v>
                </c:pt>
                <c:pt idx="3">
                  <c:v>semaine 4</c:v>
                </c:pt>
                <c:pt idx="4">
                  <c:v>semaine 5</c:v>
                </c:pt>
                <c:pt idx="5">
                  <c:v>semaine 6</c:v>
                </c:pt>
                <c:pt idx="6">
                  <c:v>semaine 7</c:v>
                </c:pt>
                <c:pt idx="7">
                  <c:v>semaine 8</c:v>
                </c:pt>
                <c:pt idx="8">
                  <c:v>semaine 9</c:v>
                </c:pt>
                <c:pt idx="9">
                  <c:v>semaine 10</c:v>
                </c:pt>
              </c:strCache>
            </c:strRef>
          </c:cat>
          <c:val>
            <c:numRef>
              <c:f>'Données '!$AC$8:$AC$17</c:f>
              <c:numCache>
                <c:formatCode>0.00%</c:formatCode>
                <c:ptCount val="10"/>
                <c:pt idx="0">
                  <c:v>0.76027397260273966</c:v>
                </c:pt>
                <c:pt idx="1">
                  <c:v>0.67741935483870974</c:v>
                </c:pt>
                <c:pt idx="2">
                  <c:v>0.54702258726899378</c:v>
                </c:pt>
                <c:pt idx="3">
                  <c:v>0.5421926910299002</c:v>
                </c:pt>
                <c:pt idx="4">
                  <c:v>0.59827524254401732</c:v>
                </c:pt>
                <c:pt idx="5">
                  <c:v>0.65714285714285714</c:v>
                </c:pt>
                <c:pt idx="6">
                  <c:v>0.58119658119658124</c:v>
                </c:pt>
                <c:pt idx="7">
                  <c:v>0.59384615384615391</c:v>
                </c:pt>
                <c:pt idx="8">
                  <c:v>0.5626573929727785</c:v>
                </c:pt>
                <c:pt idx="9">
                  <c:v>0.61267605633802813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5-4EF3-A422-2A93686E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918144"/>
        <c:axId val="428918536"/>
      </c:lineChart>
      <c:catAx>
        <c:axId val="4289181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8918536"/>
        <c:crosses val="autoZero"/>
        <c:auto val="1"/>
        <c:lblAlgn val="ctr"/>
        <c:lblOffset val="100"/>
        <c:noMultiLvlLbl val="0"/>
      </c:catAx>
      <c:valAx>
        <c:axId val="4289185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891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Indice d'efforts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'Données '!$AD$7</c:f>
              <c:strCache>
                <c:ptCount val="1"/>
                <c:pt idx="0">
                  <c:v>Indice eff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'Données '!$X$8:$X$17</c:f>
              <c:strCache>
                <c:ptCount val="10"/>
                <c:pt idx="0">
                  <c:v>semaine 1</c:v>
                </c:pt>
                <c:pt idx="1">
                  <c:v>semaine 2</c:v>
                </c:pt>
                <c:pt idx="2">
                  <c:v>semaine 3</c:v>
                </c:pt>
                <c:pt idx="3">
                  <c:v>semaine 4</c:v>
                </c:pt>
                <c:pt idx="4">
                  <c:v>semaine 5</c:v>
                </c:pt>
                <c:pt idx="5">
                  <c:v>semaine 6</c:v>
                </c:pt>
                <c:pt idx="6">
                  <c:v>semaine 7</c:v>
                </c:pt>
                <c:pt idx="7">
                  <c:v>semaine 8</c:v>
                </c:pt>
                <c:pt idx="8">
                  <c:v>semaine 9</c:v>
                </c:pt>
                <c:pt idx="9">
                  <c:v>semaine 10</c:v>
                </c:pt>
              </c:strCache>
            </c:strRef>
          </c:cat>
          <c:val>
            <c:numRef>
              <c:f>'Données '!$AD$8:$AD$17</c:f>
              <c:numCache>
                <c:formatCode>0</c:formatCode>
                <c:ptCount val="10"/>
                <c:pt idx="0">
                  <c:v>19.5185</c:v>
                </c:pt>
                <c:pt idx="1">
                  <c:v>25.987500000000001</c:v>
                </c:pt>
                <c:pt idx="2">
                  <c:v>28.741</c:v>
                </c:pt>
                <c:pt idx="3">
                  <c:v>31.373999999999995</c:v>
                </c:pt>
                <c:pt idx="4">
                  <c:v>30.5335</c:v>
                </c:pt>
                <c:pt idx="5">
                  <c:v>16.89</c:v>
                </c:pt>
                <c:pt idx="6">
                  <c:v>25.831999999999997</c:v>
                </c:pt>
                <c:pt idx="7">
                  <c:v>34.326499999999996</c:v>
                </c:pt>
                <c:pt idx="8">
                  <c:v>24.074999999999999</c:v>
                </c:pt>
                <c:pt idx="9">
                  <c:v>8.8810000000000002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5-4AE5-958E-17F66BB165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28917752"/>
        <c:axId val="340556344"/>
      </c:lineChart>
      <c:catAx>
        <c:axId val="42891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0556344"/>
        <c:crosses val="autoZero"/>
        <c:auto val="1"/>
        <c:lblAlgn val="ctr"/>
        <c:lblOffset val="100"/>
        <c:noMultiLvlLbl val="0"/>
      </c:catAx>
      <c:valAx>
        <c:axId val="34055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891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327418</xdr:colOff>
      <xdr:row>1</xdr:row>
      <xdr:rowOff>8758</xdr:rowOff>
    </xdr:from>
    <xdr:to>
      <xdr:col>0</xdr:col>
      <xdr:colOff>3825691</xdr:colOff>
      <xdr:row>1</xdr:row>
      <xdr:rowOff>979843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F880B4-B71B-47AB-A19C-4FC6E89D5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418" y="1286229"/>
          <a:ext cx="3498273" cy="971085"/>
        </a:xfrm>
        <a:prstGeom prst="rect">
          <a:avLst/>
        </a:prstGeom>
      </xdr:spPr>
    </xdr:pic>
    <xdr:clientData/>
  </xdr:twoCellAnchor>
  <xdr:twoCellAnchor editAs="oneCell">
    <xdr:from>
      <xdr:col>0</xdr:col>
      <xdr:colOff>188311</xdr:colOff>
      <xdr:row>3</xdr:row>
      <xdr:rowOff>73557</xdr:rowOff>
    </xdr:from>
    <xdr:to>
      <xdr:col>0</xdr:col>
      <xdr:colOff>4931104</xdr:colOff>
      <xdr:row>4</xdr:row>
      <xdr:rowOff>1452424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D7585CD-8498-4AF9-8947-BE9E8D407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311" y="2000454"/>
          <a:ext cx="4742793" cy="155159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</xdr:row>
      <xdr:rowOff>0</xdr:rowOff>
    </xdr:from>
    <xdr:to>
      <xdr:col>0</xdr:col>
      <xdr:colOff>4064001</xdr:colOff>
      <xdr:row>7</xdr:row>
      <xdr:rowOff>1533305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8C6A679-CBFB-4742-9B36-25E4DAA35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4191000"/>
          <a:ext cx="4064000" cy="1562538"/>
        </a:xfrm>
        <a:prstGeom prst="rect">
          <a:avLst/>
        </a:prstGeom>
      </xdr:spPr>
    </xdr:pic>
    <xdr:clientData/>
  </xdr:twoCellAnchor>
  <xdr:twoCellAnchor editAs="oneCell">
    <xdr:from>
      <xdr:col>0</xdr:col>
      <xdr:colOff>747059</xdr:colOff>
      <xdr:row>24</xdr:row>
      <xdr:rowOff>0</xdr:rowOff>
    </xdr:from>
    <xdr:to>
      <xdr:col>0</xdr:col>
      <xdr:colOff>8547059</xdr:colOff>
      <xdr:row>55</xdr:row>
      <xdr:rowOff>7277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81EE219-F5DF-44AA-9E3F-1D8E98834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7059" y="9793941"/>
          <a:ext cx="7800000" cy="60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664883</xdr:colOff>
      <xdr:row>13</xdr:row>
      <xdr:rowOff>7469</xdr:rowOff>
    </xdr:from>
    <xdr:to>
      <xdr:col>0</xdr:col>
      <xdr:colOff>6872942</xdr:colOff>
      <xdr:row>19</xdr:row>
      <xdr:rowOff>123870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A7E66F4-D470-4E98-896C-A2154D9679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40610"/>
        <a:stretch/>
      </xdr:blipFill>
      <xdr:spPr>
        <a:xfrm>
          <a:off x="664883" y="7664822"/>
          <a:ext cx="6208059" cy="1281813"/>
        </a:xfrm>
        <a:prstGeom prst="rect">
          <a:avLst/>
        </a:prstGeom>
      </xdr:spPr>
    </xdr:pic>
    <xdr:clientData/>
  </xdr:twoCellAnchor>
  <xdr:twoCellAnchor editAs="oneCell">
    <xdr:from>
      <xdr:col>0</xdr:col>
      <xdr:colOff>896470</xdr:colOff>
      <xdr:row>58</xdr:row>
      <xdr:rowOff>156881</xdr:rowOff>
    </xdr:from>
    <xdr:to>
      <xdr:col>0</xdr:col>
      <xdr:colOff>7410756</xdr:colOff>
      <xdr:row>69</xdr:row>
      <xdr:rowOff>77435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BBDD38C-CEAB-4A0A-A349-1018DE505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6470" y="16584705"/>
          <a:ext cx="6514286" cy="2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709706</xdr:colOff>
      <xdr:row>70</xdr:row>
      <xdr:rowOff>44824</xdr:rowOff>
    </xdr:from>
    <xdr:to>
      <xdr:col>0</xdr:col>
      <xdr:colOff>9809593</xdr:colOff>
      <xdr:row>95</xdr:row>
      <xdr:rowOff>177348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A841DC4E-DD28-4594-B2BD-E2C080E93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09706" y="18803471"/>
          <a:ext cx="9099887" cy="4988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23</xdr:row>
      <xdr:rowOff>76200</xdr:rowOff>
    </xdr:from>
    <xdr:to>
      <xdr:col>14</xdr:col>
      <xdr:colOff>57150</xdr:colOff>
      <xdr:row>52</xdr:row>
      <xdr:rowOff>61912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54</xdr:row>
      <xdr:rowOff>14286</xdr:rowOff>
    </xdr:from>
    <xdr:to>
      <xdr:col>6</xdr:col>
      <xdr:colOff>38100</xdr:colOff>
      <xdr:row>74</xdr:row>
      <xdr:rowOff>38099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76200</xdr:colOff>
      <xdr:row>54</xdr:row>
      <xdr:rowOff>14286</xdr:rowOff>
    </xdr:from>
    <xdr:to>
      <xdr:col>14</xdr:col>
      <xdr:colOff>57150</xdr:colOff>
      <xdr:row>74</xdr:row>
      <xdr:rowOff>57149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653143</xdr:colOff>
      <xdr:row>6</xdr:row>
      <xdr:rowOff>468085</xdr:rowOff>
    </xdr:from>
    <xdr:to>
      <xdr:col>7</xdr:col>
      <xdr:colOff>805543</xdr:colOff>
      <xdr:row>14</xdr:row>
      <xdr:rowOff>65314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88A3A992-BA12-40A5-BC6C-71B5905EAE5B}"/>
            </a:ext>
          </a:extLst>
        </xdr:cNvPr>
        <xdr:cNvCxnSpPr/>
      </xdr:nvCxnSpPr>
      <xdr:spPr>
        <a:xfrm flipH="1">
          <a:off x="4256314" y="1469571"/>
          <a:ext cx="1959429" cy="1719943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jadum/Downloads/Prog%20Marathon%203%20seances%2010%20semaines%20(sept%2017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"/>
      <sheetName val="Prog detaillé "/>
      <sheetName val="Prog résumé "/>
      <sheetName val="Feuil3"/>
    </sheetNames>
    <sheetDataSet>
      <sheetData sheetId="0">
        <row r="16">
          <cell r="D16">
            <v>12.5</v>
          </cell>
        </row>
        <row r="19">
          <cell r="D19">
            <v>170</v>
          </cell>
        </row>
        <row r="128">
          <cell r="S128">
            <v>65</v>
          </cell>
          <cell r="T128">
            <v>71</v>
          </cell>
        </row>
        <row r="129">
          <cell r="S129">
            <v>70</v>
          </cell>
          <cell r="T129">
            <v>77</v>
          </cell>
        </row>
        <row r="130">
          <cell r="S130">
            <v>75</v>
          </cell>
          <cell r="T130">
            <v>82</v>
          </cell>
        </row>
        <row r="131">
          <cell r="S131">
            <v>80</v>
          </cell>
          <cell r="T131">
            <v>88</v>
          </cell>
        </row>
        <row r="132">
          <cell r="S132">
            <v>85</v>
          </cell>
          <cell r="T132">
            <v>93</v>
          </cell>
        </row>
        <row r="133">
          <cell r="S133">
            <v>90</v>
          </cell>
          <cell r="T133">
            <v>98</v>
          </cell>
        </row>
        <row r="134">
          <cell r="S134">
            <v>95</v>
          </cell>
          <cell r="T134">
            <v>100</v>
          </cell>
        </row>
        <row r="135">
          <cell r="S135">
            <v>100</v>
          </cell>
          <cell r="T135">
            <v>100</v>
          </cell>
        </row>
        <row r="136">
          <cell r="S136">
            <v>105</v>
          </cell>
          <cell r="T136">
            <v>100</v>
          </cell>
        </row>
        <row r="137">
          <cell r="S137">
            <v>60</v>
          </cell>
          <cell r="T137">
            <v>66</v>
          </cell>
        </row>
        <row r="138">
          <cell r="S138">
            <v>65</v>
          </cell>
          <cell r="T138">
            <v>71</v>
          </cell>
        </row>
        <row r="139">
          <cell r="S139">
            <v>70</v>
          </cell>
          <cell r="T139">
            <v>77</v>
          </cell>
        </row>
        <row r="140">
          <cell r="S140">
            <v>75</v>
          </cell>
          <cell r="T140">
            <v>82</v>
          </cell>
        </row>
        <row r="141">
          <cell r="S141">
            <v>80</v>
          </cell>
          <cell r="T141">
            <v>88</v>
          </cell>
        </row>
        <row r="142">
          <cell r="S142">
            <v>85</v>
          </cell>
          <cell r="T142">
            <v>93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DDD12-89EF-41B7-BF26-31EBA064016B}">
  <dimension ref="A1:A57"/>
  <sheetViews>
    <sheetView topLeftCell="A28" zoomScale="85" zoomScaleNormal="85" workbookViewId="0">
      <selection activeCell="A5" sqref="A5"/>
    </sheetView>
  </sheetViews>
  <sheetFormatPr baseColWidth="10" defaultColWidth="10.88671875" defaultRowHeight="15" x14ac:dyDescent="0.25"/>
  <cols>
    <col min="1" max="1" width="163.44140625" style="41" customWidth="1"/>
    <col min="2" max="16384" width="10.88671875" style="1"/>
  </cols>
  <sheetData>
    <row r="1" spans="1:1" ht="100.5" customHeight="1" x14ac:dyDescent="0.25">
      <c r="A1" s="45" t="s">
        <v>85</v>
      </c>
    </row>
    <row r="2" spans="1:1" ht="88.05" customHeight="1" x14ac:dyDescent="0.25"/>
    <row r="3" spans="1:1" ht="17.399999999999999" x14ac:dyDescent="0.3">
      <c r="A3" s="44" t="s">
        <v>82</v>
      </c>
    </row>
    <row r="5" spans="1:1" ht="140.55000000000001" customHeight="1" x14ac:dyDescent="0.25"/>
    <row r="6" spans="1:1" ht="17.399999999999999" x14ac:dyDescent="0.3">
      <c r="A6" s="43" t="s">
        <v>81</v>
      </c>
    </row>
    <row r="8" spans="1:1" ht="158.55000000000001" customHeight="1" x14ac:dyDescent="0.25"/>
    <row r="9" spans="1:1" ht="37.049999999999997" customHeight="1" x14ac:dyDescent="0.3">
      <c r="A9" s="42" t="s">
        <v>83</v>
      </c>
    </row>
    <row r="57" spans="1:1" ht="17.399999999999999" x14ac:dyDescent="0.3">
      <c r="A57" s="46" t="s">
        <v>84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6"/>
  <sheetViews>
    <sheetView tabSelected="1" zoomScale="85" zoomScaleNormal="85" workbookViewId="0">
      <selection activeCell="P13" sqref="P13"/>
    </sheetView>
  </sheetViews>
  <sheetFormatPr baseColWidth="10" defaultColWidth="10.77734375" defaultRowHeight="13.2" x14ac:dyDescent="0.25"/>
  <cols>
    <col min="1" max="1" width="5" style="1" customWidth="1"/>
    <col min="2" max="2" width="10.77734375" style="1"/>
    <col min="3" max="3" width="15" style="1" customWidth="1"/>
    <col min="4" max="5" width="10.77734375" style="1"/>
    <col min="6" max="6" width="19.77734375" style="1" customWidth="1"/>
    <col min="7" max="7" width="6.44140625" style="1" customWidth="1"/>
    <col min="8" max="8" width="13.44140625" style="1" customWidth="1"/>
    <col min="9" max="9" width="7.44140625" style="1" customWidth="1"/>
    <col min="10" max="10" width="7.21875" style="1" customWidth="1"/>
    <col min="11" max="14" width="13.5546875" style="1" customWidth="1"/>
    <col min="15" max="15" width="10.77734375" style="1"/>
    <col min="16" max="16" width="130" style="1" customWidth="1"/>
    <col min="17" max="17" width="11.21875" style="1" hidden="1" customWidth="1"/>
    <col min="18" max="18" width="0" style="1" hidden="1" customWidth="1"/>
    <col min="19" max="19" width="13.21875" style="1" hidden="1" customWidth="1"/>
    <col min="20" max="20" width="12.44140625" style="1" hidden="1" customWidth="1"/>
    <col min="21" max="21" width="10.21875" style="1" hidden="1" customWidth="1"/>
    <col min="22" max="22" width="0" style="1" hidden="1" customWidth="1"/>
    <col min="23" max="23" width="10.77734375" style="1"/>
    <col min="24" max="24" width="13.21875" style="1" bestFit="1" customWidth="1"/>
    <col min="25" max="25" width="19.44140625" style="1" bestFit="1" customWidth="1"/>
    <col min="26" max="26" width="14.44140625" style="1" bestFit="1" customWidth="1"/>
    <col min="27" max="27" width="14.77734375" style="1" bestFit="1" customWidth="1"/>
    <col min="28" max="28" width="14.21875" style="1" bestFit="1" customWidth="1"/>
    <col min="29" max="29" width="14.44140625" style="1" bestFit="1" customWidth="1"/>
    <col min="30" max="30" width="11.77734375" style="32" bestFit="1" customWidth="1"/>
    <col min="31" max="16384" width="10.77734375" style="1"/>
  </cols>
  <sheetData>
    <row r="1" spans="1:30" ht="13.5" customHeight="1" thickTop="1" x14ac:dyDescent="0.25">
      <c r="A1" s="137" t="s">
        <v>76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</row>
    <row r="2" spans="1:30" ht="12.75" customHeight="1" x14ac:dyDescent="0.25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Q2" s="6">
        <v>4.1666666666666664E-2</v>
      </c>
    </row>
    <row r="3" spans="1:30" ht="12.75" customHeight="1" x14ac:dyDescent="0.25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4" spans="1:30" ht="12.75" customHeight="1" x14ac:dyDescent="0.25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</row>
    <row r="5" spans="1:30" ht="13.5" customHeight="1" thickBot="1" x14ac:dyDescent="0.3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  <c r="S5" s="136" t="s">
        <v>5</v>
      </c>
      <c r="T5" s="136"/>
      <c r="U5" s="136" t="s">
        <v>4</v>
      </c>
      <c r="V5" s="136"/>
    </row>
    <row r="6" spans="1:30" ht="14.4" thickTop="1" thickBot="1" x14ac:dyDescent="0.3">
      <c r="S6" s="5" t="s">
        <v>3</v>
      </c>
      <c r="T6" s="5" t="s">
        <v>2</v>
      </c>
      <c r="U6" s="5" t="s">
        <v>3</v>
      </c>
      <c r="V6" s="4" t="s">
        <v>2</v>
      </c>
    </row>
    <row r="7" spans="1:30" ht="66" customHeight="1" thickBot="1" x14ac:dyDescent="0.3">
      <c r="I7" s="207" t="s">
        <v>102</v>
      </c>
      <c r="S7" s="3">
        <v>60</v>
      </c>
      <c r="T7" s="3">
        <v>66</v>
      </c>
      <c r="U7" s="3">
        <v>60</v>
      </c>
      <c r="V7" s="3">
        <v>65</v>
      </c>
      <c r="Y7" s="35" t="s">
        <v>46</v>
      </c>
      <c r="Z7" s="35" t="s">
        <v>47</v>
      </c>
      <c r="AA7" s="35" t="s">
        <v>48</v>
      </c>
      <c r="AB7" s="35" t="s">
        <v>51</v>
      </c>
      <c r="AC7" s="35" t="s">
        <v>49</v>
      </c>
      <c r="AD7" s="35" t="s">
        <v>50</v>
      </c>
    </row>
    <row r="8" spans="1:30" ht="16.2" thickBot="1" x14ac:dyDescent="0.3">
      <c r="S8" s="3">
        <v>65</v>
      </c>
      <c r="T8" s="3">
        <v>71</v>
      </c>
      <c r="U8" s="3">
        <v>65</v>
      </c>
      <c r="V8" s="3">
        <v>70</v>
      </c>
      <c r="X8" s="35" t="s">
        <v>52</v>
      </c>
      <c r="Y8" s="2">
        <f>'Prog detaillé '!N2</f>
        <v>0.10277777777777777</v>
      </c>
      <c r="Z8" s="2">
        <f>'Prog detaillé '!O2</f>
        <v>2.5462962962962962E-2</v>
      </c>
      <c r="AA8" s="2">
        <f>'Prog detaillé '!P2</f>
        <v>6.9444444444444449E-3</v>
      </c>
      <c r="AB8" s="33">
        <f>SUM(Y8:AA8)</f>
        <v>0.13518518518518519</v>
      </c>
      <c r="AC8" s="34">
        <f>Y8/AB8</f>
        <v>0.76027397260273966</v>
      </c>
      <c r="AD8" s="37">
        <f>'Prog detaillé '!Q2</f>
        <v>19.5185</v>
      </c>
    </row>
    <row r="9" spans="1:30" ht="16.8" thickTop="1" thickBot="1" x14ac:dyDescent="0.3">
      <c r="B9" s="128" t="s">
        <v>6</v>
      </c>
      <c r="C9" s="129"/>
      <c r="D9" s="91" t="s">
        <v>77</v>
      </c>
      <c r="E9" s="92"/>
      <c r="F9" s="93"/>
      <c r="H9" s="97" t="s">
        <v>10</v>
      </c>
      <c r="I9" s="98"/>
      <c r="J9" s="98"/>
      <c r="K9" s="98"/>
      <c r="L9" s="98"/>
      <c r="M9" s="98"/>
      <c r="N9" s="99"/>
      <c r="S9" s="3">
        <v>70</v>
      </c>
      <c r="T9" s="3">
        <v>77</v>
      </c>
      <c r="U9" s="3">
        <v>70</v>
      </c>
      <c r="V9" s="3">
        <v>75</v>
      </c>
      <c r="X9" s="35" t="s">
        <v>53</v>
      </c>
      <c r="Y9" s="2">
        <f>'Prog detaillé '!N24</f>
        <v>0.12152777777777779</v>
      </c>
      <c r="Z9" s="2">
        <f>'Prog detaillé '!O24</f>
        <v>3.4722222222222224E-2</v>
      </c>
      <c r="AA9" s="2">
        <f>'Prog detaillé '!P24</f>
        <v>2.3148148148148143E-2</v>
      </c>
      <c r="AB9" s="33">
        <f t="shared" ref="AB9:AB17" si="0">SUM(Y9:AA9)</f>
        <v>0.17939814814814814</v>
      </c>
      <c r="AC9" s="34">
        <f t="shared" ref="AC9:AC17" si="1">Y9/AB9</f>
        <v>0.67741935483870974</v>
      </c>
      <c r="AD9" s="37">
        <f>'Prog detaillé '!Q24</f>
        <v>25.987500000000001</v>
      </c>
    </row>
    <row r="10" spans="1:30" ht="16.2" thickBot="1" x14ac:dyDescent="0.3">
      <c r="B10" s="130"/>
      <c r="C10" s="131"/>
      <c r="D10" s="94"/>
      <c r="E10" s="95"/>
      <c r="F10" s="96"/>
      <c r="H10" s="100"/>
      <c r="I10" s="101"/>
      <c r="J10" s="101"/>
      <c r="K10" s="101"/>
      <c r="L10" s="101"/>
      <c r="M10" s="101"/>
      <c r="N10" s="102"/>
      <c r="S10" s="3">
        <v>75</v>
      </c>
      <c r="T10" s="3">
        <v>82</v>
      </c>
      <c r="U10" s="3">
        <v>75</v>
      </c>
      <c r="V10" s="3">
        <v>80</v>
      </c>
      <c r="X10" s="35" t="s">
        <v>54</v>
      </c>
      <c r="Y10" s="2">
        <f>'Prog detaillé '!N46</f>
        <v>0.10277777777777777</v>
      </c>
      <c r="Z10" s="2">
        <f>'Prog detaillé '!O46</f>
        <v>5.2083333333333336E-2</v>
      </c>
      <c r="AA10" s="2">
        <f>'Prog detaillé '!P46</f>
        <v>3.3024691358024688E-2</v>
      </c>
      <c r="AB10" s="33">
        <f t="shared" si="0"/>
        <v>0.1878858024691358</v>
      </c>
      <c r="AC10" s="34">
        <f t="shared" si="1"/>
        <v>0.54702258726899378</v>
      </c>
      <c r="AD10" s="37">
        <f>'Prog detaillé '!Q46</f>
        <v>28.741</v>
      </c>
    </row>
    <row r="11" spans="1:30" ht="12.6" customHeight="1" thickTop="1" thickBot="1" x14ac:dyDescent="0.3">
      <c r="D11" s="7"/>
      <c r="E11" s="7"/>
      <c r="F11" s="7"/>
      <c r="H11" s="103" t="s">
        <v>12</v>
      </c>
      <c r="I11" s="121" t="s">
        <v>11</v>
      </c>
      <c r="J11" s="122"/>
      <c r="K11" s="125" t="s">
        <v>13</v>
      </c>
      <c r="L11" s="126" t="s">
        <v>17</v>
      </c>
      <c r="M11" s="125" t="s">
        <v>18</v>
      </c>
      <c r="N11" s="125" t="s">
        <v>19</v>
      </c>
      <c r="O11" s="8"/>
      <c r="S11" s="3">
        <v>80</v>
      </c>
      <c r="T11" s="3">
        <v>88</v>
      </c>
      <c r="U11" s="3">
        <v>80</v>
      </c>
      <c r="V11" s="3">
        <v>85</v>
      </c>
      <c r="X11" s="35" t="s">
        <v>55</v>
      </c>
      <c r="Y11" s="2">
        <f>'Prog detaillé '!N71</f>
        <v>0.11666666666666665</v>
      </c>
      <c r="Z11" s="2">
        <f>'Prog detaillé '!O71</f>
        <v>7.1874999999999994E-2</v>
      </c>
      <c r="AA11" s="2">
        <f>'Prog detaillé '!P71</f>
        <v>2.6633986928104578E-2</v>
      </c>
      <c r="AB11" s="33">
        <f t="shared" si="0"/>
        <v>0.21517565359477125</v>
      </c>
      <c r="AC11" s="34">
        <f t="shared" si="1"/>
        <v>0.5421926910299002</v>
      </c>
      <c r="AD11" s="37">
        <f>'Prog detaillé '!Q71</f>
        <v>31.373999999999995</v>
      </c>
    </row>
    <row r="12" spans="1:30" ht="12.6" customHeight="1" thickTop="1" thickBot="1" x14ac:dyDescent="0.3">
      <c r="B12" s="128" t="s">
        <v>7</v>
      </c>
      <c r="C12" s="129"/>
      <c r="D12" s="91" t="s">
        <v>103</v>
      </c>
      <c r="E12" s="92"/>
      <c r="F12" s="93"/>
      <c r="H12" s="104"/>
      <c r="I12" s="123"/>
      <c r="J12" s="124"/>
      <c r="K12" s="125"/>
      <c r="L12" s="127"/>
      <c r="M12" s="125"/>
      <c r="N12" s="125"/>
      <c r="O12" s="8"/>
      <c r="S12" s="3">
        <v>85</v>
      </c>
      <c r="T12" s="3">
        <v>93</v>
      </c>
      <c r="U12" s="3">
        <v>85</v>
      </c>
      <c r="V12" s="3">
        <v>90</v>
      </c>
      <c r="X12" s="35" t="s">
        <v>56</v>
      </c>
      <c r="Y12" s="2">
        <f>'Prog detaillé '!N96</f>
        <v>0.12847222222222221</v>
      </c>
      <c r="Z12" s="2">
        <f>'Prog detaillé '!O96</f>
        <v>7.0833333333333331E-2</v>
      </c>
      <c r="AA12" s="2">
        <f>'Prog detaillé '!P96</f>
        <v>1.5432098765432096E-2</v>
      </c>
      <c r="AB12" s="33">
        <f t="shared" si="0"/>
        <v>0.21473765432098763</v>
      </c>
      <c r="AC12" s="34">
        <f t="shared" si="1"/>
        <v>0.59827524254401732</v>
      </c>
      <c r="AD12" s="37">
        <f>'Prog detaillé '!Q96</f>
        <v>30.5335</v>
      </c>
    </row>
    <row r="13" spans="1:30" ht="12.6" customHeight="1" thickTop="1" thickBot="1" x14ac:dyDescent="0.3">
      <c r="B13" s="130"/>
      <c r="C13" s="131"/>
      <c r="D13" s="94"/>
      <c r="E13" s="95"/>
      <c r="F13" s="96"/>
      <c r="H13" s="132" t="s">
        <v>14</v>
      </c>
      <c r="I13" s="115">
        <v>85</v>
      </c>
      <c r="J13" s="118">
        <v>90</v>
      </c>
      <c r="K13" s="109">
        <f>(Q2*10)/(D16*0.9)</f>
        <v>3.8580246913580238E-2</v>
      </c>
      <c r="L13" s="112">
        <f>D16*J13/100</f>
        <v>10.8</v>
      </c>
      <c r="M13" s="109">
        <f>(Q2*10)/(D16*0.85)</f>
        <v>4.084967320261438E-2</v>
      </c>
      <c r="N13" s="112">
        <f>(D16*I13)/100</f>
        <v>10.199999999999999</v>
      </c>
      <c r="S13" s="3">
        <v>90</v>
      </c>
      <c r="T13" s="3">
        <v>98</v>
      </c>
      <c r="U13" s="3">
        <v>90</v>
      </c>
      <c r="V13" s="3">
        <v>95</v>
      </c>
      <c r="X13" s="35" t="s">
        <v>57</v>
      </c>
      <c r="Y13" s="2">
        <f>'Prog detaillé '!N115</f>
        <v>7.9861111111111119E-2</v>
      </c>
      <c r="Z13" s="2">
        <f>'Prog detaillé '!O115</f>
        <v>4.1666666666666664E-2</v>
      </c>
      <c r="AA13" s="2">
        <f>'Prog detaillé '!P115</f>
        <v>0</v>
      </c>
      <c r="AB13" s="33">
        <f t="shared" si="0"/>
        <v>0.12152777777777779</v>
      </c>
      <c r="AC13" s="34">
        <f t="shared" si="1"/>
        <v>0.65714285714285714</v>
      </c>
      <c r="AD13" s="37">
        <f>'Prog detaillé '!Q115</f>
        <v>16.89</v>
      </c>
    </row>
    <row r="14" spans="1:30" ht="12.6" customHeight="1" thickTop="1" thickBot="1" x14ac:dyDescent="0.3">
      <c r="D14" s="7"/>
      <c r="E14" s="7"/>
      <c r="F14" s="7"/>
      <c r="H14" s="133"/>
      <c r="I14" s="116"/>
      <c r="J14" s="119"/>
      <c r="K14" s="110"/>
      <c r="L14" s="113"/>
      <c r="M14" s="110"/>
      <c r="N14" s="113"/>
      <c r="S14" s="3">
        <v>95</v>
      </c>
      <c r="T14" s="3">
        <v>100</v>
      </c>
      <c r="U14" s="3">
        <v>95</v>
      </c>
      <c r="V14" s="3">
        <v>98</v>
      </c>
      <c r="X14" s="35" t="s">
        <v>58</v>
      </c>
      <c r="Y14" s="2">
        <f>'Prog detaillé '!N129</f>
        <v>0.10555555555555556</v>
      </c>
      <c r="Z14" s="2">
        <f>'Prog detaillé '!O129</f>
        <v>5.9722222222222218E-2</v>
      </c>
      <c r="AA14" s="2">
        <f>'Prog detaillé '!P129</f>
        <v>1.6339869281045753E-2</v>
      </c>
      <c r="AB14" s="33">
        <f t="shared" si="0"/>
        <v>0.18161764705882352</v>
      </c>
      <c r="AC14" s="34">
        <f t="shared" si="1"/>
        <v>0.58119658119658124</v>
      </c>
      <c r="AD14" s="37">
        <f>'Prog detaillé '!Q129</f>
        <v>25.831999999999997</v>
      </c>
    </row>
    <row r="15" spans="1:30" ht="16.05" customHeight="1" thickBot="1" x14ac:dyDescent="0.3">
      <c r="D15" s="7"/>
      <c r="E15" s="7"/>
      <c r="F15" s="7"/>
      <c r="H15" s="134"/>
      <c r="I15" s="117"/>
      <c r="J15" s="120"/>
      <c r="K15" s="111"/>
      <c r="L15" s="114"/>
      <c r="M15" s="111"/>
      <c r="N15" s="114"/>
      <c r="S15" s="3">
        <v>100</v>
      </c>
      <c r="T15" s="3">
        <v>100</v>
      </c>
      <c r="U15" s="3">
        <v>100</v>
      </c>
      <c r="V15" s="3">
        <v>100</v>
      </c>
      <c r="X15" s="35" t="s">
        <v>59</v>
      </c>
      <c r="Y15" s="2">
        <f>'Prog detaillé '!N151</f>
        <v>0.13402777777777777</v>
      </c>
      <c r="Z15" s="2">
        <f>'Prog detaillé '!O151</f>
        <v>8.0555555555555547E-2</v>
      </c>
      <c r="AA15" s="2">
        <f>'Prog detaillé '!P151</f>
        <v>1.1111111111111112E-2</v>
      </c>
      <c r="AB15" s="33">
        <f t="shared" si="0"/>
        <v>0.22569444444444442</v>
      </c>
      <c r="AC15" s="34">
        <f t="shared" si="1"/>
        <v>0.59384615384615391</v>
      </c>
      <c r="AD15" s="37">
        <f>'Prog detaillé '!Q151</f>
        <v>34.326499999999996</v>
      </c>
    </row>
    <row r="16" spans="1:30" ht="13.05" customHeight="1" thickTop="1" thickBot="1" x14ac:dyDescent="0.3">
      <c r="B16" s="105" t="s">
        <v>8</v>
      </c>
      <c r="C16" s="106"/>
      <c r="D16" s="201">
        <v>12</v>
      </c>
      <c r="E16" s="202"/>
      <c r="F16" s="203"/>
      <c r="H16" s="132" t="s">
        <v>15</v>
      </c>
      <c r="I16" s="115">
        <v>80</v>
      </c>
      <c r="J16" s="118">
        <v>85</v>
      </c>
      <c r="K16" s="109">
        <f>(Q2*21.1)/(D16*0.85)</f>
        <v>8.6192810457516339E-2</v>
      </c>
      <c r="L16" s="112">
        <f>D16*J16/100</f>
        <v>10.199999999999999</v>
      </c>
      <c r="M16" s="109">
        <f>(Q2*21.1)/(D16*0.8)</f>
        <v>9.1579861111111091E-2</v>
      </c>
      <c r="N16" s="112">
        <f>(D16*I16)/100</f>
        <v>9.6</v>
      </c>
      <c r="S16" s="3">
        <v>105</v>
      </c>
      <c r="T16" s="3">
        <v>100</v>
      </c>
      <c r="U16" s="3">
        <v>105</v>
      </c>
      <c r="V16" s="3">
        <v>100</v>
      </c>
      <c r="X16" s="35" t="s">
        <v>60</v>
      </c>
      <c r="Y16" s="2">
        <f>'Prog detaillé '!N175</f>
        <v>9.583333333333334E-2</v>
      </c>
      <c r="Z16" s="2">
        <f>'Prog detaillé '!O175</f>
        <v>4.0277777777777773E-2</v>
      </c>
      <c r="AA16" s="2">
        <f>'Prog detaillé '!P175</f>
        <v>3.4211601307189546E-2</v>
      </c>
      <c r="AB16" s="33">
        <f t="shared" si="0"/>
        <v>0.17032271241830066</v>
      </c>
      <c r="AC16" s="34">
        <f t="shared" si="1"/>
        <v>0.5626573929727785</v>
      </c>
      <c r="AD16" s="37">
        <f>'Prog detaillé '!Q175</f>
        <v>24.074999999999999</v>
      </c>
    </row>
    <row r="17" spans="2:30" ht="13.05" customHeight="1" thickBot="1" x14ac:dyDescent="0.3">
      <c r="B17" s="107"/>
      <c r="C17" s="108"/>
      <c r="D17" s="204"/>
      <c r="E17" s="205"/>
      <c r="F17" s="206"/>
      <c r="H17" s="133"/>
      <c r="I17" s="116"/>
      <c r="J17" s="119"/>
      <c r="K17" s="110"/>
      <c r="L17" s="113"/>
      <c r="M17" s="110"/>
      <c r="N17" s="113"/>
      <c r="S17" s="3">
        <v>60</v>
      </c>
      <c r="T17" s="3">
        <v>66</v>
      </c>
      <c r="U17" s="3">
        <v>60</v>
      </c>
      <c r="V17" s="3">
        <v>65</v>
      </c>
      <c r="X17" s="36" t="s">
        <v>61</v>
      </c>
      <c r="Y17" s="2">
        <f>'Prog detaillé '!N197</f>
        <v>4.0277777777777773E-2</v>
      </c>
      <c r="Z17" s="2">
        <f>'Prog detaillé '!O197</f>
        <v>2.5462962962962965E-2</v>
      </c>
      <c r="AA17" s="2">
        <f>'Prog detaillé '!P197</f>
        <v>0</v>
      </c>
      <c r="AB17" s="33">
        <f t="shared" si="0"/>
        <v>6.5740740740740738E-2</v>
      </c>
      <c r="AC17" s="34">
        <f t="shared" si="1"/>
        <v>0.61267605633802813</v>
      </c>
      <c r="AD17" s="37">
        <f>'Prog detaillé '!Q197</f>
        <v>8.8810000000000002</v>
      </c>
    </row>
    <row r="18" spans="2:30" ht="13.5" customHeight="1" thickTop="1" thickBot="1" x14ac:dyDescent="0.3">
      <c r="D18" s="7"/>
      <c r="E18" s="7"/>
      <c r="F18" s="7"/>
      <c r="H18" s="134"/>
      <c r="I18" s="117"/>
      <c r="J18" s="120"/>
      <c r="K18" s="111"/>
      <c r="L18" s="114"/>
      <c r="M18" s="111"/>
      <c r="N18" s="114"/>
      <c r="S18" s="3">
        <v>65</v>
      </c>
      <c r="T18" s="3">
        <v>71</v>
      </c>
      <c r="U18" s="3">
        <v>65</v>
      </c>
      <c r="V18" s="3">
        <v>70</v>
      </c>
    </row>
    <row r="19" spans="2:30" ht="13.8" thickTop="1" x14ac:dyDescent="0.25">
      <c r="B19" s="146" t="s">
        <v>9</v>
      </c>
      <c r="C19" s="147"/>
      <c r="D19" s="91">
        <v>170</v>
      </c>
      <c r="E19" s="92"/>
      <c r="F19" s="93"/>
      <c r="H19" s="135" t="s">
        <v>16</v>
      </c>
      <c r="I19" s="115">
        <v>75</v>
      </c>
      <c r="J19" s="119">
        <v>80</v>
      </c>
      <c r="K19" s="109">
        <f>(Q2*42.2)/(D16*0.8)</f>
        <v>0.18315972222222218</v>
      </c>
      <c r="L19" s="112">
        <f>D16*J19/100</f>
        <v>9.6</v>
      </c>
      <c r="M19" s="109">
        <f>(Q2*42.2)/(D16*0.75)</f>
        <v>0.19537037037037036</v>
      </c>
      <c r="N19" s="112">
        <f>(D16*I19)/100</f>
        <v>9</v>
      </c>
      <c r="S19" s="3">
        <v>70</v>
      </c>
      <c r="T19" s="3">
        <v>77</v>
      </c>
      <c r="U19" s="3">
        <v>70</v>
      </c>
      <c r="V19" s="3">
        <v>75</v>
      </c>
    </row>
    <row r="20" spans="2:30" ht="13.8" thickBot="1" x14ac:dyDescent="0.3">
      <c r="B20" s="148"/>
      <c r="C20" s="149"/>
      <c r="D20" s="94"/>
      <c r="E20" s="95"/>
      <c r="F20" s="96"/>
      <c r="H20" s="133"/>
      <c r="I20" s="116"/>
      <c r="J20" s="119"/>
      <c r="K20" s="110"/>
      <c r="L20" s="113"/>
      <c r="M20" s="110"/>
      <c r="N20" s="113"/>
      <c r="S20" s="3">
        <v>75</v>
      </c>
      <c r="T20" s="3">
        <v>82</v>
      </c>
      <c r="U20" s="3">
        <v>75</v>
      </c>
      <c r="V20" s="3">
        <v>80</v>
      </c>
    </row>
    <row r="21" spans="2:30" ht="14.4" thickTop="1" thickBot="1" x14ac:dyDescent="0.3">
      <c r="H21" s="134"/>
      <c r="I21" s="117"/>
      <c r="J21" s="120"/>
      <c r="K21" s="111"/>
      <c r="L21" s="114"/>
      <c r="M21" s="111"/>
      <c r="N21" s="114"/>
      <c r="S21" s="3">
        <v>80</v>
      </c>
      <c r="T21" s="3">
        <v>88</v>
      </c>
      <c r="U21" s="3">
        <v>80</v>
      </c>
      <c r="V21" s="3">
        <v>85</v>
      </c>
    </row>
    <row r="22" spans="2:30" ht="27" customHeight="1" thickTop="1" x14ac:dyDescent="0.25">
      <c r="S22" s="3">
        <v>85</v>
      </c>
      <c r="T22" s="3">
        <v>93</v>
      </c>
      <c r="U22" s="3">
        <v>85</v>
      </c>
      <c r="V22" s="3">
        <v>90</v>
      </c>
    </row>
    <row r="23" spans="2:30" x14ac:dyDescent="0.25">
      <c r="S23" s="3">
        <v>90</v>
      </c>
      <c r="T23" s="3">
        <v>98</v>
      </c>
      <c r="U23" s="3">
        <v>90</v>
      </c>
      <c r="V23" s="3">
        <v>95</v>
      </c>
    </row>
    <row r="24" spans="2:30" x14ac:dyDescent="0.25">
      <c r="S24" s="3">
        <v>95</v>
      </c>
      <c r="T24" s="3">
        <v>100</v>
      </c>
      <c r="U24" s="3">
        <v>95</v>
      </c>
      <c r="V24" s="3">
        <v>98</v>
      </c>
    </row>
    <row r="25" spans="2:30" x14ac:dyDescent="0.25">
      <c r="S25" s="3">
        <v>100</v>
      </c>
      <c r="T25" s="3">
        <v>100</v>
      </c>
      <c r="U25" s="3">
        <v>100</v>
      </c>
      <c r="V25" s="3">
        <v>100</v>
      </c>
    </row>
    <row r="26" spans="2:30" x14ac:dyDescent="0.25">
      <c r="S26" s="3">
        <v>105</v>
      </c>
      <c r="T26" s="3">
        <v>100</v>
      </c>
      <c r="U26" s="3">
        <v>105</v>
      </c>
      <c r="V26" s="3">
        <v>100</v>
      </c>
    </row>
    <row r="27" spans="2:30" x14ac:dyDescent="0.25">
      <c r="S27" s="3">
        <v>60</v>
      </c>
      <c r="T27" s="3">
        <v>66</v>
      </c>
      <c r="U27" s="3">
        <v>60</v>
      </c>
      <c r="V27" s="3">
        <v>65</v>
      </c>
    </row>
    <row r="28" spans="2:30" x14ac:dyDescent="0.25">
      <c r="S28" s="3">
        <v>65</v>
      </c>
      <c r="T28" s="3">
        <v>71</v>
      </c>
      <c r="U28" s="3">
        <v>65</v>
      </c>
      <c r="V28" s="3">
        <v>70</v>
      </c>
    </row>
    <row r="29" spans="2:30" x14ac:dyDescent="0.25">
      <c r="S29" s="3">
        <v>70</v>
      </c>
      <c r="T29" s="3">
        <v>77</v>
      </c>
      <c r="U29" s="3">
        <v>70</v>
      </c>
      <c r="V29" s="3">
        <v>75</v>
      </c>
    </row>
    <row r="30" spans="2:30" x14ac:dyDescent="0.25">
      <c r="S30" s="3">
        <v>75</v>
      </c>
      <c r="T30" s="3">
        <v>82</v>
      </c>
      <c r="U30" s="3">
        <v>75</v>
      </c>
      <c r="V30" s="3">
        <v>80</v>
      </c>
    </row>
    <row r="31" spans="2:30" x14ac:dyDescent="0.25">
      <c r="S31" s="3">
        <v>80</v>
      </c>
      <c r="T31" s="3">
        <v>88</v>
      </c>
      <c r="U31" s="3">
        <v>80</v>
      </c>
      <c r="V31" s="3">
        <v>85</v>
      </c>
    </row>
    <row r="32" spans="2:30" x14ac:dyDescent="0.25">
      <c r="S32" s="3">
        <v>85</v>
      </c>
      <c r="T32" s="3">
        <v>93</v>
      </c>
      <c r="U32" s="3">
        <v>85</v>
      </c>
      <c r="V32" s="3">
        <v>90</v>
      </c>
    </row>
    <row r="33" spans="19:22" x14ac:dyDescent="0.25">
      <c r="S33" s="3">
        <v>90</v>
      </c>
      <c r="T33" s="3">
        <v>98</v>
      </c>
      <c r="U33" s="3">
        <v>90</v>
      </c>
      <c r="V33" s="3">
        <v>95</v>
      </c>
    </row>
    <row r="34" spans="19:22" x14ac:dyDescent="0.25">
      <c r="S34" s="3">
        <v>95</v>
      </c>
      <c r="T34" s="3">
        <v>100</v>
      </c>
      <c r="U34" s="3">
        <v>95</v>
      </c>
      <c r="V34" s="3">
        <v>98</v>
      </c>
    </row>
    <row r="35" spans="19:22" x14ac:dyDescent="0.25">
      <c r="S35" s="3">
        <v>100</v>
      </c>
      <c r="T35" s="3">
        <v>100</v>
      </c>
      <c r="U35" s="3">
        <v>100</v>
      </c>
      <c r="V35" s="3">
        <v>100</v>
      </c>
    </row>
    <row r="36" spans="19:22" x14ac:dyDescent="0.25">
      <c r="S36" s="3">
        <v>105</v>
      </c>
      <c r="T36" s="3">
        <v>100</v>
      </c>
      <c r="U36" s="3">
        <v>105</v>
      </c>
      <c r="V36" s="3">
        <v>100</v>
      </c>
    </row>
    <row r="37" spans="19:22" x14ac:dyDescent="0.25">
      <c r="S37" s="3">
        <v>60</v>
      </c>
      <c r="T37" s="3">
        <v>66</v>
      </c>
      <c r="U37" s="3">
        <v>60</v>
      </c>
      <c r="V37" s="3">
        <v>65</v>
      </c>
    </row>
    <row r="38" spans="19:22" x14ac:dyDescent="0.25">
      <c r="S38" s="3">
        <v>65</v>
      </c>
      <c r="T38" s="3">
        <v>71</v>
      </c>
      <c r="U38" s="3">
        <v>65</v>
      </c>
      <c r="V38" s="3">
        <v>70</v>
      </c>
    </row>
    <row r="39" spans="19:22" x14ac:dyDescent="0.25">
      <c r="S39" s="3">
        <v>70</v>
      </c>
      <c r="T39" s="3">
        <v>77</v>
      </c>
      <c r="U39" s="3">
        <v>70</v>
      </c>
      <c r="V39" s="3">
        <v>75</v>
      </c>
    </row>
    <row r="40" spans="19:22" x14ac:dyDescent="0.25">
      <c r="S40" s="3">
        <v>75</v>
      </c>
      <c r="T40" s="3">
        <v>82</v>
      </c>
      <c r="U40" s="3">
        <v>75</v>
      </c>
      <c r="V40" s="3">
        <v>80</v>
      </c>
    </row>
    <row r="41" spans="19:22" x14ac:dyDescent="0.25">
      <c r="S41" s="3">
        <v>80</v>
      </c>
      <c r="T41" s="3">
        <v>88</v>
      </c>
      <c r="U41" s="3">
        <v>80</v>
      </c>
      <c r="V41" s="3">
        <v>85</v>
      </c>
    </row>
    <row r="42" spans="19:22" x14ac:dyDescent="0.25">
      <c r="S42" s="3">
        <v>85</v>
      </c>
      <c r="T42" s="3">
        <v>93</v>
      </c>
      <c r="U42" s="3">
        <v>85</v>
      </c>
      <c r="V42" s="3">
        <v>90</v>
      </c>
    </row>
    <row r="43" spans="19:22" x14ac:dyDescent="0.25">
      <c r="S43" s="3">
        <v>90</v>
      </c>
      <c r="T43" s="3">
        <v>98</v>
      </c>
      <c r="U43" s="3">
        <v>90</v>
      </c>
      <c r="V43" s="3">
        <v>95</v>
      </c>
    </row>
    <row r="44" spans="19:22" x14ac:dyDescent="0.25">
      <c r="S44" s="3">
        <v>95</v>
      </c>
      <c r="T44" s="3">
        <v>100</v>
      </c>
      <c r="U44" s="3">
        <v>95</v>
      </c>
      <c r="V44" s="3">
        <v>98</v>
      </c>
    </row>
    <row r="45" spans="19:22" x14ac:dyDescent="0.25">
      <c r="S45" s="3">
        <v>100</v>
      </c>
      <c r="T45" s="3">
        <v>100</v>
      </c>
      <c r="U45" s="3">
        <v>100</v>
      </c>
      <c r="V45" s="3">
        <v>100</v>
      </c>
    </row>
    <row r="46" spans="19:22" x14ac:dyDescent="0.25">
      <c r="S46" s="3">
        <v>105</v>
      </c>
      <c r="T46" s="3">
        <v>100</v>
      </c>
      <c r="U46" s="3">
        <v>105</v>
      </c>
      <c r="V46" s="3">
        <v>100</v>
      </c>
    </row>
    <row r="47" spans="19:22" x14ac:dyDescent="0.25">
      <c r="S47" s="3">
        <v>60</v>
      </c>
      <c r="T47" s="3">
        <v>66</v>
      </c>
      <c r="U47" s="3">
        <v>60</v>
      </c>
      <c r="V47" s="3">
        <v>65</v>
      </c>
    </row>
    <row r="48" spans="19:22" x14ac:dyDescent="0.25">
      <c r="S48" s="3">
        <v>65</v>
      </c>
      <c r="T48" s="3">
        <v>71</v>
      </c>
      <c r="U48" s="3">
        <v>65</v>
      </c>
      <c r="V48" s="3">
        <v>70</v>
      </c>
    </row>
    <row r="49" spans="19:22" x14ac:dyDescent="0.25">
      <c r="S49" s="3">
        <v>70</v>
      </c>
      <c r="T49" s="3">
        <v>77</v>
      </c>
      <c r="U49" s="3">
        <v>70</v>
      </c>
      <c r="V49" s="3">
        <v>75</v>
      </c>
    </row>
    <row r="50" spans="19:22" x14ac:dyDescent="0.25">
      <c r="S50" s="3">
        <v>75</v>
      </c>
      <c r="T50" s="3">
        <v>82</v>
      </c>
      <c r="U50" s="3">
        <v>75</v>
      </c>
      <c r="V50" s="3">
        <v>80</v>
      </c>
    </row>
    <row r="51" spans="19:22" x14ac:dyDescent="0.25">
      <c r="S51" s="3">
        <v>80</v>
      </c>
      <c r="T51" s="3">
        <v>88</v>
      </c>
      <c r="U51" s="3">
        <v>80</v>
      </c>
      <c r="V51" s="3">
        <v>85</v>
      </c>
    </row>
    <row r="52" spans="19:22" x14ac:dyDescent="0.25">
      <c r="S52" s="3">
        <v>85</v>
      </c>
      <c r="T52" s="3">
        <v>93</v>
      </c>
      <c r="U52" s="3">
        <v>85</v>
      </c>
      <c r="V52" s="3">
        <v>90</v>
      </c>
    </row>
    <row r="53" spans="19:22" x14ac:dyDescent="0.25">
      <c r="S53" s="3">
        <v>90</v>
      </c>
      <c r="T53" s="3">
        <v>98</v>
      </c>
      <c r="U53" s="3">
        <v>90</v>
      </c>
      <c r="V53" s="3">
        <v>95</v>
      </c>
    </row>
    <row r="54" spans="19:22" x14ac:dyDescent="0.25">
      <c r="S54" s="3">
        <v>95</v>
      </c>
      <c r="T54" s="3">
        <v>100</v>
      </c>
      <c r="U54" s="3">
        <v>95</v>
      </c>
      <c r="V54" s="3">
        <v>98</v>
      </c>
    </row>
    <row r="55" spans="19:22" x14ac:dyDescent="0.25">
      <c r="S55" s="3">
        <v>100</v>
      </c>
      <c r="T55" s="3">
        <v>100</v>
      </c>
      <c r="U55" s="3">
        <v>100</v>
      </c>
      <c r="V55" s="3">
        <v>100</v>
      </c>
    </row>
    <row r="56" spans="19:22" x14ac:dyDescent="0.25">
      <c r="S56" s="3">
        <v>105</v>
      </c>
      <c r="T56" s="3">
        <v>100</v>
      </c>
      <c r="U56" s="3">
        <v>105</v>
      </c>
      <c r="V56" s="3">
        <v>100</v>
      </c>
    </row>
    <row r="57" spans="19:22" x14ac:dyDescent="0.25">
      <c r="S57" s="3">
        <v>60</v>
      </c>
      <c r="T57" s="3">
        <v>66</v>
      </c>
      <c r="U57" s="3">
        <v>60</v>
      </c>
      <c r="V57" s="3">
        <v>65</v>
      </c>
    </row>
    <row r="58" spans="19:22" x14ac:dyDescent="0.25">
      <c r="S58" s="3">
        <v>65</v>
      </c>
      <c r="T58" s="3">
        <v>71</v>
      </c>
      <c r="U58" s="3">
        <v>65</v>
      </c>
      <c r="V58" s="3">
        <v>70</v>
      </c>
    </row>
    <row r="59" spans="19:22" x14ac:dyDescent="0.25">
      <c r="S59" s="3">
        <v>70</v>
      </c>
      <c r="T59" s="3">
        <v>77</v>
      </c>
      <c r="U59" s="3">
        <v>70</v>
      </c>
      <c r="V59" s="3">
        <v>75</v>
      </c>
    </row>
    <row r="60" spans="19:22" x14ac:dyDescent="0.25">
      <c r="S60" s="3">
        <v>75</v>
      </c>
      <c r="T60" s="3">
        <v>82</v>
      </c>
      <c r="U60" s="3">
        <v>75</v>
      </c>
      <c r="V60" s="3">
        <v>80</v>
      </c>
    </row>
    <row r="61" spans="19:22" x14ac:dyDescent="0.25">
      <c r="S61" s="3">
        <v>80</v>
      </c>
      <c r="T61" s="3">
        <v>88</v>
      </c>
      <c r="U61" s="3">
        <v>80</v>
      </c>
      <c r="V61" s="3">
        <v>85</v>
      </c>
    </row>
    <row r="62" spans="19:22" x14ac:dyDescent="0.25">
      <c r="S62" s="3">
        <v>85</v>
      </c>
      <c r="T62" s="3">
        <v>93</v>
      </c>
      <c r="U62" s="3">
        <v>85</v>
      </c>
      <c r="V62" s="3">
        <v>90</v>
      </c>
    </row>
    <row r="63" spans="19:22" x14ac:dyDescent="0.25">
      <c r="S63" s="3">
        <v>90</v>
      </c>
      <c r="T63" s="3">
        <v>98</v>
      </c>
      <c r="U63" s="3">
        <v>90</v>
      </c>
      <c r="V63" s="3">
        <v>95</v>
      </c>
    </row>
    <row r="64" spans="19:22" x14ac:dyDescent="0.25">
      <c r="S64" s="3">
        <v>95</v>
      </c>
      <c r="T64" s="3">
        <v>100</v>
      </c>
      <c r="U64" s="3">
        <v>95</v>
      </c>
      <c r="V64" s="3">
        <v>98</v>
      </c>
    </row>
    <row r="65" spans="19:22" x14ac:dyDescent="0.25">
      <c r="S65" s="3">
        <v>100</v>
      </c>
      <c r="T65" s="3">
        <v>100</v>
      </c>
      <c r="U65" s="3">
        <v>100</v>
      </c>
      <c r="V65" s="3">
        <v>100</v>
      </c>
    </row>
    <row r="66" spans="19:22" x14ac:dyDescent="0.25">
      <c r="S66" s="3">
        <v>105</v>
      </c>
      <c r="T66" s="3">
        <v>100</v>
      </c>
      <c r="U66" s="3">
        <v>105</v>
      </c>
      <c r="V66" s="3">
        <v>100</v>
      </c>
    </row>
    <row r="67" spans="19:22" x14ac:dyDescent="0.25">
      <c r="S67" s="3">
        <v>60</v>
      </c>
      <c r="T67" s="3">
        <v>66</v>
      </c>
      <c r="U67" s="3">
        <v>60</v>
      </c>
      <c r="V67" s="3">
        <v>65</v>
      </c>
    </row>
    <row r="68" spans="19:22" x14ac:dyDescent="0.25">
      <c r="S68" s="3">
        <v>65</v>
      </c>
      <c r="T68" s="3">
        <v>71</v>
      </c>
      <c r="U68" s="3">
        <v>65</v>
      </c>
      <c r="V68" s="3">
        <v>70</v>
      </c>
    </row>
    <row r="69" spans="19:22" x14ac:dyDescent="0.25">
      <c r="S69" s="3">
        <v>70</v>
      </c>
      <c r="T69" s="3">
        <v>77</v>
      </c>
      <c r="U69" s="3">
        <v>70</v>
      </c>
      <c r="V69" s="3">
        <v>75</v>
      </c>
    </row>
    <row r="70" spans="19:22" x14ac:dyDescent="0.25">
      <c r="S70" s="3">
        <v>75</v>
      </c>
      <c r="T70" s="3">
        <v>82</v>
      </c>
      <c r="U70" s="3">
        <v>75</v>
      </c>
      <c r="V70" s="3">
        <v>80</v>
      </c>
    </row>
    <row r="71" spans="19:22" x14ac:dyDescent="0.25">
      <c r="S71" s="3">
        <v>80</v>
      </c>
      <c r="T71" s="3">
        <v>88</v>
      </c>
      <c r="U71" s="3">
        <v>80</v>
      </c>
      <c r="V71" s="3">
        <v>85</v>
      </c>
    </row>
    <row r="72" spans="19:22" x14ac:dyDescent="0.25">
      <c r="S72" s="3">
        <v>85</v>
      </c>
      <c r="T72" s="3">
        <v>93</v>
      </c>
      <c r="U72" s="3">
        <v>85</v>
      </c>
      <c r="V72" s="3">
        <v>90</v>
      </c>
    </row>
    <row r="73" spans="19:22" x14ac:dyDescent="0.25">
      <c r="S73" s="3">
        <v>90</v>
      </c>
      <c r="T73" s="3">
        <v>98</v>
      </c>
      <c r="U73" s="3">
        <v>90</v>
      </c>
      <c r="V73" s="3">
        <v>95</v>
      </c>
    </row>
    <row r="74" spans="19:22" x14ac:dyDescent="0.25">
      <c r="S74" s="3">
        <v>95</v>
      </c>
      <c r="T74" s="3">
        <v>100</v>
      </c>
      <c r="U74" s="3">
        <v>95</v>
      </c>
      <c r="V74" s="3">
        <v>98</v>
      </c>
    </row>
    <row r="75" spans="19:22" x14ac:dyDescent="0.25">
      <c r="S75" s="3">
        <v>100</v>
      </c>
      <c r="T75" s="3">
        <v>100</v>
      </c>
      <c r="U75" s="3">
        <v>100</v>
      </c>
      <c r="V75" s="3">
        <v>100</v>
      </c>
    </row>
    <row r="76" spans="19:22" x14ac:dyDescent="0.25">
      <c r="S76" s="3">
        <v>105</v>
      </c>
      <c r="T76" s="3">
        <v>100</v>
      </c>
      <c r="U76" s="3">
        <v>105</v>
      </c>
      <c r="V76" s="3">
        <v>100</v>
      </c>
    </row>
    <row r="77" spans="19:22" x14ac:dyDescent="0.25">
      <c r="S77" s="3">
        <v>60</v>
      </c>
      <c r="T77" s="3">
        <v>66</v>
      </c>
      <c r="U77" s="3">
        <v>60</v>
      </c>
      <c r="V77" s="3">
        <v>65</v>
      </c>
    </row>
    <row r="78" spans="19:22" x14ac:dyDescent="0.25">
      <c r="S78" s="3">
        <v>65</v>
      </c>
      <c r="T78" s="3">
        <v>71</v>
      </c>
      <c r="U78" s="3">
        <v>65</v>
      </c>
      <c r="V78" s="3">
        <v>70</v>
      </c>
    </row>
    <row r="79" spans="19:22" x14ac:dyDescent="0.25">
      <c r="S79" s="3">
        <v>70</v>
      </c>
      <c r="T79" s="3">
        <v>77</v>
      </c>
      <c r="U79" s="3">
        <v>70</v>
      </c>
      <c r="V79" s="3">
        <v>75</v>
      </c>
    </row>
    <row r="80" spans="19:22" x14ac:dyDescent="0.25">
      <c r="S80" s="3">
        <v>75</v>
      </c>
      <c r="T80" s="3">
        <v>82</v>
      </c>
      <c r="U80" s="3">
        <v>75</v>
      </c>
      <c r="V80" s="3">
        <v>80</v>
      </c>
    </row>
    <row r="81" spans="19:22" x14ac:dyDescent="0.25">
      <c r="S81" s="3">
        <v>80</v>
      </c>
      <c r="T81" s="3">
        <v>88</v>
      </c>
      <c r="U81" s="3">
        <v>80</v>
      </c>
      <c r="V81" s="3">
        <v>85</v>
      </c>
    </row>
    <row r="82" spans="19:22" x14ac:dyDescent="0.25">
      <c r="S82" s="3">
        <v>85</v>
      </c>
      <c r="T82" s="3">
        <v>93</v>
      </c>
      <c r="U82" s="3">
        <v>85</v>
      </c>
      <c r="V82" s="3">
        <v>90</v>
      </c>
    </row>
    <row r="83" spans="19:22" x14ac:dyDescent="0.25">
      <c r="S83" s="3">
        <v>90</v>
      </c>
      <c r="T83" s="3">
        <v>98</v>
      </c>
      <c r="U83" s="3">
        <v>90</v>
      </c>
      <c r="V83" s="3">
        <v>95</v>
      </c>
    </row>
    <row r="84" spans="19:22" x14ac:dyDescent="0.25">
      <c r="S84" s="3">
        <v>95</v>
      </c>
      <c r="T84" s="3">
        <v>100</v>
      </c>
      <c r="U84" s="3">
        <v>95</v>
      </c>
      <c r="V84" s="3">
        <v>98</v>
      </c>
    </row>
    <row r="85" spans="19:22" x14ac:dyDescent="0.25">
      <c r="S85" s="3">
        <v>100</v>
      </c>
      <c r="T85" s="3">
        <v>100</v>
      </c>
      <c r="U85" s="3">
        <v>100</v>
      </c>
      <c r="V85" s="3">
        <v>100</v>
      </c>
    </row>
    <row r="86" spans="19:22" x14ac:dyDescent="0.25">
      <c r="S86" s="3">
        <v>105</v>
      </c>
      <c r="T86" s="3">
        <v>100</v>
      </c>
      <c r="U86" s="3">
        <v>105</v>
      </c>
      <c r="V86" s="3">
        <v>100</v>
      </c>
    </row>
    <row r="87" spans="19:22" x14ac:dyDescent="0.25">
      <c r="S87" s="3">
        <v>60</v>
      </c>
      <c r="T87" s="3">
        <v>66</v>
      </c>
      <c r="U87" s="3">
        <v>60</v>
      </c>
      <c r="V87" s="3">
        <v>65</v>
      </c>
    </row>
    <row r="88" spans="19:22" x14ac:dyDescent="0.25">
      <c r="S88" s="3">
        <v>65</v>
      </c>
      <c r="T88" s="3">
        <v>71</v>
      </c>
      <c r="U88" s="3">
        <v>65</v>
      </c>
      <c r="V88" s="3">
        <v>70</v>
      </c>
    </row>
    <row r="89" spans="19:22" x14ac:dyDescent="0.25">
      <c r="S89" s="3">
        <v>70</v>
      </c>
      <c r="T89" s="3">
        <v>77</v>
      </c>
      <c r="U89" s="3">
        <v>70</v>
      </c>
      <c r="V89" s="3">
        <v>75</v>
      </c>
    </row>
    <row r="90" spans="19:22" x14ac:dyDescent="0.25">
      <c r="S90" s="3">
        <v>75</v>
      </c>
      <c r="T90" s="3">
        <v>82</v>
      </c>
      <c r="U90" s="3">
        <v>75</v>
      </c>
      <c r="V90" s="3">
        <v>80</v>
      </c>
    </row>
    <row r="91" spans="19:22" x14ac:dyDescent="0.25">
      <c r="S91" s="3">
        <v>80</v>
      </c>
      <c r="T91" s="3">
        <v>88</v>
      </c>
      <c r="U91" s="3">
        <v>80</v>
      </c>
      <c r="V91" s="3">
        <v>85</v>
      </c>
    </row>
    <row r="92" spans="19:22" x14ac:dyDescent="0.25">
      <c r="S92" s="3">
        <v>85</v>
      </c>
      <c r="T92" s="3">
        <v>93</v>
      </c>
      <c r="U92" s="3">
        <v>85</v>
      </c>
      <c r="V92" s="3">
        <v>90</v>
      </c>
    </row>
    <row r="93" spans="19:22" x14ac:dyDescent="0.25">
      <c r="S93" s="3">
        <v>90</v>
      </c>
      <c r="T93" s="3">
        <v>98</v>
      </c>
      <c r="U93" s="3">
        <v>90</v>
      </c>
      <c r="V93" s="3">
        <v>95</v>
      </c>
    </row>
    <row r="94" spans="19:22" x14ac:dyDescent="0.25">
      <c r="S94" s="3">
        <v>95</v>
      </c>
      <c r="T94" s="3">
        <v>100</v>
      </c>
      <c r="U94" s="3">
        <v>95</v>
      </c>
      <c r="V94" s="3">
        <v>98</v>
      </c>
    </row>
    <row r="95" spans="19:22" x14ac:dyDescent="0.25">
      <c r="S95" s="3">
        <v>100</v>
      </c>
      <c r="T95" s="3">
        <v>100</v>
      </c>
      <c r="U95" s="3">
        <v>100</v>
      </c>
      <c r="V95" s="3">
        <v>100</v>
      </c>
    </row>
    <row r="96" spans="19:22" x14ac:dyDescent="0.25">
      <c r="S96" s="3">
        <v>105</v>
      </c>
      <c r="T96" s="3">
        <v>100</v>
      </c>
      <c r="U96" s="3">
        <v>105</v>
      </c>
      <c r="V96" s="3">
        <v>100</v>
      </c>
    </row>
    <row r="97" spans="19:22" x14ac:dyDescent="0.25">
      <c r="S97" s="3">
        <v>60</v>
      </c>
      <c r="T97" s="3">
        <v>66</v>
      </c>
      <c r="U97" s="3">
        <v>60</v>
      </c>
      <c r="V97" s="3">
        <v>65</v>
      </c>
    </row>
    <row r="98" spans="19:22" x14ac:dyDescent="0.25">
      <c r="S98" s="3">
        <v>65</v>
      </c>
      <c r="T98" s="3">
        <v>71</v>
      </c>
      <c r="U98" s="3">
        <v>65</v>
      </c>
      <c r="V98" s="3">
        <v>70</v>
      </c>
    </row>
    <row r="99" spans="19:22" x14ac:dyDescent="0.25">
      <c r="S99" s="3">
        <v>70</v>
      </c>
      <c r="T99" s="3">
        <v>77</v>
      </c>
      <c r="U99" s="3">
        <v>70</v>
      </c>
      <c r="V99" s="3">
        <v>75</v>
      </c>
    </row>
    <row r="100" spans="19:22" x14ac:dyDescent="0.25">
      <c r="S100" s="3">
        <v>75</v>
      </c>
      <c r="T100" s="3">
        <v>82</v>
      </c>
      <c r="U100" s="3">
        <v>75</v>
      </c>
      <c r="V100" s="3">
        <v>80</v>
      </c>
    </row>
    <row r="101" spans="19:22" x14ac:dyDescent="0.25">
      <c r="S101" s="3">
        <v>80</v>
      </c>
      <c r="T101" s="3">
        <v>88</v>
      </c>
      <c r="U101" s="3">
        <v>80</v>
      </c>
      <c r="V101" s="3">
        <v>85</v>
      </c>
    </row>
    <row r="102" spans="19:22" x14ac:dyDescent="0.25">
      <c r="S102" s="3">
        <v>85</v>
      </c>
      <c r="T102" s="3">
        <v>93</v>
      </c>
      <c r="U102" s="3">
        <v>85</v>
      </c>
      <c r="V102" s="3">
        <v>90</v>
      </c>
    </row>
    <row r="103" spans="19:22" x14ac:dyDescent="0.25">
      <c r="S103" s="3">
        <v>90</v>
      </c>
      <c r="T103" s="3">
        <v>98</v>
      </c>
      <c r="U103" s="3">
        <v>90</v>
      </c>
      <c r="V103" s="3">
        <v>95</v>
      </c>
    </row>
    <row r="104" spans="19:22" x14ac:dyDescent="0.25">
      <c r="S104" s="3">
        <v>95</v>
      </c>
      <c r="T104" s="3">
        <v>100</v>
      </c>
      <c r="U104" s="3">
        <v>95</v>
      </c>
      <c r="V104" s="3">
        <v>98</v>
      </c>
    </row>
    <row r="105" spans="19:22" x14ac:dyDescent="0.25">
      <c r="S105" s="3">
        <v>100</v>
      </c>
      <c r="T105" s="3">
        <v>100</v>
      </c>
      <c r="U105" s="3">
        <v>100</v>
      </c>
      <c r="V105" s="3">
        <v>100</v>
      </c>
    </row>
    <row r="106" spans="19:22" x14ac:dyDescent="0.25">
      <c r="S106" s="3">
        <v>105</v>
      </c>
      <c r="T106" s="3">
        <v>100</v>
      </c>
      <c r="U106" s="3">
        <v>105</v>
      </c>
      <c r="V106" s="3">
        <v>100</v>
      </c>
    </row>
    <row r="107" spans="19:22" x14ac:dyDescent="0.25">
      <c r="S107" s="3">
        <v>60</v>
      </c>
      <c r="T107" s="3">
        <v>66</v>
      </c>
      <c r="U107" s="3">
        <v>60</v>
      </c>
      <c r="V107" s="3">
        <v>65</v>
      </c>
    </row>
    <row r="108" spans="19:22" x14ac:dyDescent="0.25">
      <c r="S108" s="3">
        <v>65</v>
      </c>
      <c r="T108" s="3">
        <v>71</v>
      </c>
      <c r="U108" s="3">
        <v>65</v>
      </c>
      <c r="V108" s="3">
        <v>70</v>
      </c>
    </row>
    <row r="109" spans="19:22" x14ac:dyDescent="0.25">
      <c r="S109" s="3">
        <v>70</v>
      </c>
      <c r="T109" s="3">
        <v>77</v>
      </c>
      <c r="U109" s="3">
        <v>70</v>
      </c>
      <c r="V109" s="3">
        <v>75</v>
      </c>
    </row>
    <row r="110" spans="19:22" x14ac:dyDescent="0.25">
      <c r="S110" s="3">
        <v>75</v>
      </c>
      <c r="T110" s="3">
        <v>82</v>
      </c>
      <c r="U110" s="3">
        <v>75</v>
      </c>
      <c r="V110" s="3">
        <v>80</v>
      </c>
    </row>
    <row r="111" spans="19:22" x14ac:dyDescent="0.25">
      <c r="S111" s="3">
        <v>80</v>
      </c>
      <c r="T111" s="3">
        <v>88</v>
      </c>
      <c r="U111" s="3">
        <v>80</v>
      </c>
      <c r="V111" s="3">
        <v>85</v>
      </c>
    </row>
    <row r="112" spans="19:22" x14ac:dyDescent="0.25">
      <c r="S112" s="3">
        <v>85</v>
      </c>
      <c r="T112" s="3">
        <v>93</v>
      </c>
      <c r="U112" s="3">
        <v>85</v>
      </c>
      <c r="V112" s="3">
        <v>90</v>
      </c>
    </row>
    <row r="113" spans="19:22" x14ac:dyDescent="0.25">
      <c r="S113" s="3">
        <v>90</v>
      </c>
      <c r="T113" s="3">
        <v>98</v>
      </c>
      <c r="U113" s="3">
        <v>90</v>
      </c>
      <c r="V113" s="3">
        <v>95</v>
      </c>
    </row>
    <row r="114" spans="19:22" x14ac:dyDescent="0.25">
      <c r="S114" s="3">
        <v>95</v>
      </c>
      <c r="T114" s="3">
        <v>100</v>
      </c>
      <c r="U114" s="3">
        <v>95</v>
      </c>
      <c r="V114" s="3">
        <v>98</v>
      </c>
    </row>
    <row r="115" spans="19:22" x14ac:dyDescent="0.25">
      <c r="S115" s="3">
        <v>100</v>
      </c>
      <c r="T115" s="3">
        <v>100</v>
      </c>
      <c r="U115" s="3">
        <v>100</v>
      </c>
      <c r="V115" s="3">
        <v>100</v>
      </c>
    </row>
    <row r="116" spans="19:22" x14ac:dyDescent="0.25">
      <c r="S116" s="3">
        <v>105</v>
      </c>
      <c r="T116" s="3">
        <v>100</v>
      </c>
      <c r="U116" s="3">
        <v>105</v>
      </c>
      <c r="V116" s="3">
        <v>100</v>
      </c>
    </row>
    <row r="117" spans="19:22" x14ac:dyDescent="0.25">
      <c r="S117" s="3">
        <v>60</v>
      </c>
      <c r="T117" s="3">
        <v>66</v>
      </c>
      <c r="U117" s="3">
        <v>60</v>
      </c>
      <c r="V117" s="3">
        <v>65</v>
      </c>
    </row>
    <row r="118" spans="19:22" x14ac:dyDescent="0.25">
      <c r="S118" s="3">
        <v>65</v>
      </c>
      <c r="T118" s="3">
        <v>71</v>
      </c>
      <c r="U118" s="3">
        <v>65</v>
      </c>
      <c r="V118" s="3">
        <v>70</v>
      </c>
    </row>
    <row r="119" spans="19:22" x14ac:dyDescent="0.25">
      <c r="S119" s="3">
        <v>70</v>
      </c>
      <c r="T119" s="3">
        <v>77</v>
      </c>
      <c r="U119" s="3">
        <v>70</v>
      </c>
      <c r="V119" s="3">
        <v>75</v>
      </c>
    </row>
    <row r="120" spans="19:22" x14ac:dyDescent="0.25">
      <c r="S120" s="3">
        <v>75</v>
      </c>
      <c r="T120" s="3">
        <v>82</v>
      </c>
      <c r="U120" s="3">
        <v>75</v>
      </c>
      <c r="V120" s="3">
        <v>80</v>
      </c>
    </row>
    <row r="121" spans="19:22" x14ac:dyDescent="0.25">
      <c r="S121" s="3">
        <v>80</v>
      </c>
      <c r="T121" s="3">
        <v>88</v>
      </c>
      <c r="U121" s="3">
        <v>80</v>
      </c>
      <c r="V121" s="3">
        <v>85</v>
      </c>
    </row>
    <row r="122" spans="19:22" x14ac:dyDescent="0.25">
      <c r="S122" s="3">
        <v>85</v>
      </c>
      <c r="T122" s="3">
        <v>93</v>
      </c>
      <c r="U122" s="3">
        <v>85</v>
      </c>
      <c r="V122" s="3">
        <v>90</v>
      </c>
    </row>
    <row r="123" spans="19:22" x14ac:dyDescent="0.25">
      <c r="S123" s="3">
        <v>90</v>
      </c>
      <c r="T123" s="3">
        <v>98</v>
      </c>
      <c r="U123" s="3">
        <v>90</v>
      </c>
      <c r="V123" s="3">
        <v>95</v>
      </c>
    </row>
    <row r="124" spans="19:22" x14ac:dyDescent="0.25">
      <c r="S124" s="3">
        <v>95</v>
      </c>
      <c r="T124" s="3">
        <v>100</v>
      </c>
      <c r="U124" s="3">
        <v>95</v>
      </c>
      <c r="V124" s="3">
        <v>98</v>
      </c>
    </row>
    <row r="125" spans="19:22" x14ac:dyDescent="0.25">
      <c r="S125" s="3">
        <v>100</v>
      </c>
      <c r="T125" s="3">
        <v>100</v>
      </c>
      <c r="U125" s="3">
        <v>100</v>
      </c>
      <c r="V125" s="3">
        <v>100</v>
      </c>
    </row>
    <row r="126" spans="19:22" x14ac:dyDescent="0.25">
      <c r="S126" s="3">
        <v>105</v>
      </c>
      <c r="T126" s="3">
        <v>100</v>
      </c>
      <c r="U126" s="3">
        <v>105</v>
      </c>
      <c r="V126" s="3">
        <v>100</v>
      </c>
    </row>
    <row r="127" spans="19:22" x14ac:dyDescent="0.25">
      <c r="S127" s="3">
        <v>60</v>
      </c>
      <c r="T127" s="3">
        <v>66</v>
      </c>
      <c r="U127" s="3">
        <v>60</v>
      </c>
      <c r="V127" s="3">
        <v>65</v>
      </c>
    </row>
    <row r="128" spans="19:22" x14ac:dyDescent="0.25">
      <c r="S128" s="3">
        <v>65</v>
      </c>
      <c r="T128" s="3">
        <v>71</v>
      </c>
      <c r="U128" s="3">
        <v>65</v>
      </c>
      <c r="V128" s="3">
        <v>70</v>
      </c>
    </row>
    <row r="129" spans="19:22" x14ac:dyDescent="0.25">
      <c r="S129" s="3">
        <v>70</v>
      </c>
      <c r="T129" s="3">
        <v>77</v>
      </c>
      <c r="U129" s="3">
        <v>70</v>
      </c>
      <c r="V129" s="3">
        <v>75</v>
      </c>
    </row>
    <row r="130" spans="19:22" x14ac:dyDescent="0.25">
      <c r="S130" s="3">
        <v>75</v>
      </c>
      <c r="T130" s="3">
        <v>82</v>
      </c>
      <c r="U130" s="3">
        <v>75</v>
      </c>
      <c r="V130" s="3">
        <v>80</v>
      </c>
    </row>
    <row r="131" spans="19:22" x14ac:dyDescent="0.25">
      <c r="S131" s="3">
        <v>80</v>
      </c>
      <c r="T131" s="3">
        <v>88</v>
      </c>
      <c r="U131" s="3">
        <v>80</v>
      </c>
      <c r="V131" s="3">
        <v>85</v>
      </c>
    </row>
    <row r="132" spans="19:22" x14ac:dyDescent="0.25">
      <c r="S132" s="3">
        <v>85</v>
      </c>
      <c r="T132" s="3">
        <v>93</v>
      </c>
      <c r="U132" s="3">
        <v>85</v>
      </c>
      <c r="V132" s="3">
        <v>90</v>
      </c>
    </row>
    <row r="133" spans="19:22" x14ac:dyDescent="0.25">
      <c r="S133" s="3">
        <v>90</v>
      </c>
      <c r="T133" s="3">
        <v>98</v>
      </c>
      <c r="U133" s="3">
        <v>90</v>
      </c>
      <c r="V133" s="3">
        <v>95</v>
      </c>
    </row>
    <row r="134" spans="19:22" x14ac:dyDescent="0.25">
      <c r="S134" s="3">
        <v>95</v>
      </c>
      <c r="T134" s="3">
        <v>100</v>
      </c>
      <c r="U134" s="3">
        <v>95</v>
      </c>
      <c r="V134" s="3">
        <v>98</v>
      </c>
    </row>
    <row r="135" spans="19:22" x14ac:dyDescent="0.25">
      <c r="S135" s="3">
        <v>100</v>
      </c>
      <c r="T135" s="3">
        <v>100</v>
      </c>
      <c r="U135" s="3">
        <v>100</v>
      </c>
      <c r="V135" s="3">
        <v>100</v>
      </c>
    </row>
    <row r="136" spans="19:22" x14ac:dyDescent="0.25">
      <c r="S136" s="3">
        <v>105</v>
      </c>
      <c r="T136" s="3">
        <v>100</v>
      </c>
      <c r="U136" s="3">
        <v>105</v>
      </c>
      <c r="V136" s="3">
        <v>100</v>
      </c>
    </row>
    <row r="137" spans="19:22" x14ac:dyDescent="0.25">
      <c r="S137" s="3">
        <v>60</v>
      </c>
      <c r="T137" s="3">
        <v>66</v>
      </c>
      <c r="U137" s="3">
        <v>60</v>
      </c>
      <c r="V137" s="3">
        <v>65</v>
      </c>
    </row>
    <row r="138" spans="19:22" x14ac:dyDescent="0.25">
      <c r="S138" s="3">
        <v>65</v>
      </c>
      <c r="T138" s="3">
        <v>71</v>
      </c>
      <c r="U138" s="3">
        <v>65</v>
      </c>
      <c r="V138" s="3">
        <v>70</v>
      </c>
    </row>
    <row r="139" spans="19:22" x14ac:dyDescent="0.25">
      <c r="S139" s="3">
        <v>70</v>
      </c>
      <c r="T139" s="3">
        <v>77</v>
      </c>
      <c r="U139" s="3">
        <v>70</v>
      </c>
      <c r="V139" s="3">
        <v>75</v>
      </c>
    </row>
    <row r="140" spans="19:22" x14ac:dyDescent="0.25">
      <c r="S140" s="3">
        <v>75</v>
      </c>
      <c r="T140" s="3">
        <v>82</v>
      </c>
      <c r="U140" s="3">
        <v>75</v>
      </c>
      <c r="V140" s="3">
        <v>80</v>
      </c>
    </row>
    <row r="141" spans="19:22" x14ac:dyDescent="0.25">
      <c r="S141" s="3">
        <v>80</v>
      </c>
      <c r="T141" s="3">
        <v>88</v>
      </c>
      <c r="U141" s="3">
        <v>80</v>
      </c>
      <c r="V141" s="3">
        <v>85</v>
      </c>
    </row>
    <row r="142" spans="19:22" x14ac:dyDescent="0.25">
      <c r="S142" s="3">
        <v>85</v>
      </c>
      <c r="T142" s="3">
        <v>93</v>
      </c>
      <c r="U142" s="3">
        <v>85</v>
      </c>
      <c r="V142" s="3">
        <v>90</v>
      </c>
    </row>
    <row r="143" spans="19:22" x14ac:dyDescent="0.25">
      <c r="S143" s="3">
        <v>90</v>
      </c>
      <c r="T143" s="3">
        <v>98</v>
      </c>
      <c r="U143" s="3">
        <v>90</v>
      </c>
      <c r="V143" s="3">
        <v>95</v>
      </c>
    </row>
    <row r="144" spans="19:22" x14ac:dyDescent="0.25">
      <c r="S144" s="3">
        <v>95</v>
      </c>
      <c r="T144" s="3">
        <v>100</v>
      </c>
      <c r="U144" s="3">
        <v>95</v>
      </c>
      <c r="V144" s="3">
        <v>98</v>
      </c>
    </row>
    <row r="145" spans="19:22" x14ac:dyDescent="0.25">
      <c r="S145" s="3">
        <v>100</v>
      </c>
      <c r="T145" s="3">
        <v>100</v>
      </c>
      <c r="U145" s="3">
        <v>100</v>
      </c>
      <c r="V145" s="3">
        <v>100</v>
      </c>
    </row>
    <row r="146" spans="19:22" x14ac:dyDescent="0.25">
      <c r="S146" s="3">
        <v>105</v>
      </c>
      <c r="T146" s="3">
        <v>100</v>
      </c>
      <c r="U146" s="3">
        <v>105</v>
      </c>
      <c r="V146" s="3">
        <v>100</v>
      </c>
    </row>
    <row r="147" spans="19:22" x14ac:dyDescent="0.25">
      <c r="S147" s="3">
        <v>60</v>
      </c>
      <c r="T147" s="3">
        <v>66</v>
      </c>
      <c r="U147" s="3">
        <v>60</v>
      </c>
      <c r="V147" s="3">
        <v>65</v>
      </c>
    </row>
    <row r="148" spans="19:22" x14ac:dyDescent="0.25">
      <c r="S148" s="3">
        <v>65</v>
      </c>
      <c r="T148" s="3">
        <v>71</v>
      </c>
      <c r="U148" s="3">
        <v>65</v>
      </c>
      <c r="V148" s="3">
        <v>70</v>
      </c>
    </row>
    <row r="149" spans="19:22" x14ac:dyDescent="0.25">
      <c r="S149" s="3">
        <v>70</v>
      </c>
      <c r="T149" s="3">
        <v>77</v>
      </c>
      <c r="U149" s="3">
        <v>70</v>
      </c>
      <c r="V149" s="3">
        <v>75</v>
      </c>
    </row>
    <row r="150" spans="19:22" x14ac:dyDescent="0.25">
      <c r="S150" s="3">
        <v>75</v>
      </c>
      <c r="T150" s="3">
        <v>82</v>
      </c>
      <c r="U150" s="3">
        <v>75</v>
      </c>
      <c r="V150" s="3">
        <v>80</v>
      </c>
    </row>
    <row r="151" spans="19:22" x14ac:dyDescent="0.25">
      <c r="S151" s="3">
        <v>80</v>
      </c>
      <c r="T151" s="3">
        <v>88</v>
      </c>
      <c r="U151" s="3">
        <v>80</v>
      </c>
      <c r="V151" s="3">
        <v>85</v>
      </c>
    </row>
    <row r="152" spans="19:22" x14ac:dyDescent="0.25">
      <c r="S152" s="3">
        <v>85</v>
      </c>
      <c r="T152" s="3">
        <v>93</v>
      </c>
      <c r="U152" s="3">
        <v>85</v>
      </c>
      <c r="V152" s="3">
        <v>90</v>
      </c>
    </row>
    <row r="153" spans="19:22" x14ac:dyDescent="0.25">
      <c r="S153" s="3">
        <v>90</v>
      </c>
      <c r="T153" s="3">
        <v>98</v>
      </c>
      <c r="U153" s="3">
        <v>90</v>
      </c>
      <c r="V153" s="3">
        <v>95</v>
      </c>
    </row>
    <row r="154" spans="19:22" x14ac:dyDescent="0.25">
      <c r="S154" s="3">
        <v>95</v>
      </c>
      <c r="T154" s="3">
        <v>100</v>
      </c>
      <c r="U154" s="3">
        <v>95</v>
      </c>
      <c r="V154" s="3">
        <v>98</v>
      </c>
    </row>
    <row r="155" spans="19:22" x14ac:dyDescent="0.25">
      <c r="S155" s="3">
        <v>100</v>
      </c>
      <c r="T155" s="3">
        <v>100</v>
      </c>
      <c r="U155" s="3">
        <v>100</v>
      </c>
      <c r="V155" s="3">
        <v>100</v>
      </c>
    </row>
    <row r="156" spans="19:22" x14ac:dyDescent="0.25">
      <c r="S156" s="3">
        <v>105</v>
      </c>
      <c r="T156" s="3">
        <v>100</v>
      </c>
      <c r="U156" s="3">
        <v>105</v>
      </c>
      <c r="V156" s="3">
        <v>100</v>
      </c>
    </row>
    <row r="157" spans="19:22" x14ac:dyDescent="0.25">
      <c r="S157" s="3">
        <v>60</v>
      </c>
      <c r="T157" s="3">
        <v>66</v>
      </c>
      <c r="U157" s="3">
        <v>60</v>
      </c>
      <c r="V157" s="3">
        <v>65</v>
      </c>
    </row>
    <row r="158" spans="19:22" x14ac:dyDescent="0.25">
      <c r="S158" s="3">
        <v>65</v>
      </c>
      <c r="T158" s="3">
        <v>71</v>
      </c>
      <c r="U158" s="3">
        <v>65</v>
      </c>
      <c r="V158" s="3">
        <v>70</v>
      </c>
    </row>
    <row r="159" spans="19:22" x14ac:dyDescent="0.25">
      <c r="S159" s="3">
        <v>70</v>
      </c>
      <c r="T159" s="3">
        <v>77</v>
      </c>
      <c r="U159" s="3">
        <v>70</v>
      </c>
      <c r="V159" s="3">
        <v>75</v>
      </c>
    </row>
    <row r="160" spans="19:22" x14ac:dyDescent="0.25">
      <c r="S160" s="3">
        <v>75</v>
      </c>
      <c r="T160" s="3">
        <v>82</v>
      </c>
      <c r="U160" s="3">
        <v>75</v>
      </c>
      <c r="V160" s="3">
        <v>80</v>
      </c>
    </row>
    <row r="161" spans="19:22" x14ac:dyDescent="0.25">
      <c r="S161" s="3">
        <v>80</v>
      </c>
      <c r="T161" s="3">
        <v>88</v>
      </c>
      <c r="U161" s="3">
        <v>80</v>
      </c>
      <c r="V161" s="3">
        <v>85</v>
      </c>
    </row>
    <row r="162" spans="19:22" x14ac:dyDescent="0.25">
      <c r="S162" s="3">
        <v>85</v>
      </c>
      <c r="T162" s="3">
        <v>93</v>
      </c>
      <c r="U162" s="3">
        <v>85</v>
      </c>
      <c r="V162" s="3">
        <v>90</v>
      </c>
    </row>
    <row r="163" spans="19:22" x14ac:dyDescent="0.25">
      <c r="S163" s="3">
        <v>90</v>
      </c>
      <c r="T163" s="3">
        <v>98</v>
      </c>
      <c r="U163" s="3">
        <v>90</v>
      </c>
      <c r="V163" s="3">
        <v>95</v>
      </c>
    </row>
    <row r="164" spans="19:22" x14ac:dyDescent="0.25">
      <c r="S164" s="3">
        <v>95</v>
      </c>
      <c r="T164" s="3">
        <v>100</v>
      </c>
      <c r="U164" s="3">
        <v>95</v>
      </c>
      <c r="V164" s="3">
        <v>98</v>
      </c>
    </row>
    <row r="165" spans="19:22" x14ac:dyDescent="0.25">
      <c r="S165" s="3">
        <v>100</v>
      </c>
      <c r="T165" s="3">
        <v>100</v>
      </c>
      <c r="U165" s="3">
        <v>100</v>
      </c>
      <c r="V165" s="3">
        <v>100</v>
      </c>
    </row>
    <row r="166" spans="19:22" x14ac:dyDescent="0.25">
      <c r="S166" s="3">
        <v>105</v>
      </c>
      <c r="T166" s="3">
        <v>100</v>
      </c>
      <c r="U166" s="3">
        <v>105</v>
      </c>
      <c r="V166" s="3">
        <v>100</v>
      </c>
    </row>
    <row r="167" spans="19:22" x14ac:dyDescent="0.25">
      <c r="S167" s="3">
        <v>60</v>
      </c>
      <c r="T167" s="3">
        <v>66</v>
      </c>
      <c r="U167" s="3">
        <v>60</v>
      </c>
      <c r="V167" s="3">
        <v>65</v>
      </c>
    </row>
    <row r="168" spans="19:22" x14ac:dyDescent="0.25">
      <c r="S168" s="3">
        <v>65</v>
      </c>
      <c r="T168" s="3">
        <v>71</v>
      </c>
      <c r="U168" s="3">
        <v>65</v>
      </c>
      <c r="V168" s="3">
        <v>70</v>
      </c>
    </row>
    <row r="169" spans="19:22" x14ac:dyDescent="0.25">
      <c r="S169" s="3">
        <v>70</v>
      </c>
      <c r="T169" s="3">
        <v>77</v>
      </c>
      <c r="U169" s="3">
        <v>70</v>
      </c>
      <c r="V169" s="3">
        <v>75</v>
      </c>
    </row>
    <row r="170" spans="19:22" x14ac:dyDescent="0.25">
      <c r="S170" s="3">
        <v>75</v>
      </c>
      <c r="T170" s="3">
        <v>82</v>
      </c>
      <c r="U170" s="3">
        <v>75</v>
      </c>
      <c r="V170" s="3">
        <v>80</v>
      </c>
    </row>
    <row r="171" spans="19:22" x14ac:dyDescent="0.25">
      <c r="S171" s="3">
        <v>80</v>
      </c>
      <c r="T171" s="3">
        <v>88</v>
      </c>
      <c r="U171" s="3">
        <v>80</v>
      </c>
      <c r="V171" s="3">
        <v>85</v>
      </c>
    </row>
    <row r="172" spans="19:22" x14ac:dyDescent="0.25">
      <c r="S172" s="3">
        <v>85</v>
      </c>
      <c r="T172" s="3">
        <v>93</v>
      </c>
      <c r="U172" s="3">
        <v>85</v>
      </c>
      <c r="V172" s="3">
        <v>90</v>
      </c>
    </row>
    <row r="173" spans="19:22" x14ac:dyDescent="0.25">
      <c r="S173" s="3">
        <v>90</v>
      </c>
      <c r="T173" s="3">
        <v>98</v>
      </c>
      <c r="U173" s="3">
        <v>90</v>
      </c>
      <c r="V173" s="3">
        <v>95</v>
      </c>
    </row>
    <row r="174" spans="19:22" x14ac:dyDescent="0.25">
      <c r="S174" s="3">
        <v>95</v>
      </c>
      <c r="T174" s="3">
        <v>100</v>
      </c>
      <c r="U174" s="3">
        <v>95</v>
      </c>
      <c r="V174" s="3">
        <v>98</v>
      </c>
    </row>
    <row r="175" spans="19:22" x14ac:dyDescent="0.25">
      <c r="S175" s="3">
        <v>100</v>
      </c>
      <c r="T175" s="3">
        <v>100</v>
      </c>
      <c r="U175" s="3">
        <v>100</v>
      </c>
      <c r="V175" s="3">
        <v>100</v>
      </c>
    </row>
    <row r="176" spans="19:22" x14ac:dyDescent="0.25">
      <c r="S176" s="3">
        <v>105</v>
      </c>
      <c r="T176" s="3">
        <v>100</v>
      </c>
      <c r="U176" s="3">
        <v>105</v>
      </c>
      <c r="V176" s="3">
        <v>100</v>
      </c>
    </row>
    <row r="177" spans="19:22" x14ac:dyDescent="0.25">
      <c r="S177" s="3">
        <v>60</v>
      </c>
      <c r="T177" s="3">
        <v>66</v>
      </c>
      <c r="U177" s="3">
        <v>60</v>
      </c>
      <c r="V177" s="3">
        <v>65</v>
      </c>
    </row>
    <row r="178" spans="19:22" x14ac:dyDescent="0.25">
      <c r="S178" s="3">
        <v>65</v>
      </c>
      <c r="T178" s="3">
        <v>71</v>
      </c>
      <c r="U178" s="3">
        <v>65</v>
      </c>
      <c r="V178" s="3">
        <v>70</v>
      </c>
    </row>
    <row r="179" spans="19:22" x14ac:dyDescent="0.25">
      <c r="S179" s="3">
        <v>70</v>
      </c>
      <c r="T179" s="3">
        <v>77</v>
      </c>
      <c r="U179" s="3">
        <v>70</v>
      </c>
      <c r="V179" s="3">
        <v>75</v>
      </c>
    </row>
    <row r="180" spans="19:22" x14ac:dyDescent="0.25">
      <c r="S180" s="3">
        <v>75</v>
      </c>
      <c r="T180" s="3">
        <v>82</v>
      </c>
      <c r="U180" s="3">
        <v>75</v>
      </c>
      <c r="V180" s="3">
        <v>80</v>
      </c>
    </row>
    <row r="181" spans="19:22" x14ac:dyDescent="0.25">
      <c r="S181" s="3">
        <v>80</v>
      </c>
      <c r="T181" s="3">
        <v>88</v>
      </c>
      <c r="U181" s="3">
        <v>80</v>
      </c>
      <c r="V181" s="3">
        <v>85</v>
      </c>
    </row>
    <row r="182" spans="19:22" x14ac:dyDescent="0.25">
      <c r="S182" s="3">
        <v>85</v>
      </c>
      <c r="T182" s="3">
        <v>93</v>
      </c>
      <c r="U182" s="3">
        <v>85</v>
      </c>
      <c r="V182" s="3">
        <v>90</v>
      </c>
    </row>
    <row r="183" spans="19:22" x14ac:dyDescent="0.25">
      <c r="S183" s="3">
        <v>90</v>
      </c>
      <c r="T183" s="3">
        <v>98</v>
      </c>
      <c r="U183" s="3">
        <v>90</v>
      </c>
      <c r="V183" s="3">
        <v>95</v>
      </c>
    </row>
    <row r="184" spans="19:22" x14ac:dyDescent="0.25">
      <c r="S184" s="3">
        <v>95</v>
      </c>
      <c r="T184" s="3">
        <v>100</v>
      </c>
      <c r="U184" s="3">
        <v>95</v>
      </c>
      <c r="V184" s="3">
        <v>98</v>
      </c>
    </row>
    <row r="185" spans="19:22" x14ac:dyDescent="0.25">
      <c r="S185" s="3">
        <v>100</v>
      </c>
      <c r="T185" s="3">
        <v>100</v>
      </c>
      <c r="U185" s="3">
        <v>100</v>
      </c>
      <c r="V185" s="3">
        <v>100</v>
      </c>
    </row>
    <row r="186" spans="19:22" x14ac:dyDescent="0.25">
      <c r="S186" s="3">
        <v>105</v>
      </c>
      <c r="T186" s="3">
        <v>100</v>
      </c>
      <c r="U186" s="3">
        <v>105</v>
      </c>
      <c r="V186" s="3">
        <v>100</v>
      </c>
    </row>
    <row r="187" spans="19:22" x14ac:dyDescent="0.25">
      <c r="S187" s="3">
        <v>60</v>
      </c>
      <c r="T187" s="3">
        <v>66</v>
      </c>
      <c r="U187" s="3">
        <v>60</v>
      </c>
      <c r="V187" s="3">
        <v>65</v>
      </c>
    </row>
    <row r="188" spans="19:22" x14ac:dyDescent="0.25">
      <c r="S188" s="3">
        <v>65</v>
      </c>
      <c r="T188" s="3">
        <v>71</v>
      </c>
      <c r="U188" s="3">
        <v>65</v>
      </c>
      <c r="V188" s="3">
        <v>70</v>
      </c>
    </row>
    <row r="189" spans="19:22" x14ac:dyDescent="0.25">
      <c r="S189" s="3">
        <v>70</v>
      </c>
      <c r="T189" s="3">
        <v>77</v>
      </c>
      <c r="U189" s="3">
        <v>70</v>
      </c>
      <c r="V189" s="3">
        <v>75</v>
      </c>
    </row>
    <row r="190" spans="19:22" x14ac:dyDescent="0.25">
      <c r="S190" s="3">
        <v>75</v>
      </c>
      <c r="T190" s="3">
        <v>82</v>
      </c>
      <c r="U190" s="3">
        <v>75</v>
      </c>
      <c r="V190" s="3">
        <v>80</v>
      </c>
    </row>
    <row r="191" spans="19:22" x14ac:dyDescent="0.25">
      <c r="S191" s="3">
        <v>80</v>
      </c>
      <c r="T191" s="3">
        <v>88</v>
      </c>
      <c r="U191" s="3">
        <v>80</v>
      </c>
      <c r="V191" s="3">
        <v>85</v>
      </c>
    </row>
    <row r="192" spans="19:22" x14ac:dyDescent="0.25">
      <c r="S192" s="3">
        <v>85</v>
      </c>
      <c r="T192" s="3">
        <v>93</v>
      </c>
      <c r="U192" s="3">
        <v>85</v>
      </c>
      <c r="V192" s="3">
        <v>90</v>
      </c>
    </row>
    <row r="193" spans="19:22" x14ac:dyDescent="0.25">
      <c r="S193" s="3">
        <v>90</v>
      </c>
      <c r="T193" s="3">
        <v>98</v>
      </c>
      <c r="U193" s="3">
        <v>90</v>
      </c>
      <c r="V193" s="3">
        <v>95</v>
      </c>
    </row>
    <row r="194" spans="19:22" x14ac:dyDescent="0.25">
      <c r="S194" s="3">
        <v>95</v>
      </c>
      <c r="T194" s="3">
        <v>100</v>
      </c>
      <c r="U194" s="3">
        <v>95</v>
      </c>
      <c r="V194" s="3">
        <v>98</v>
      </c>
    </row>
    <row r="195" spans="19:22" x14ac:dyDescent="0.25">
      <c r="S195" s="3">
        <v>100</v>
      </c>
      <c r="T195" s="3">
        <v>100</v>
      </c>
      <c r="U195" s="3">
        <v>100</v>
      </c>
      <c r="V195" s="3">
        <v>100</v>
      </c>
    </row>
    <row r="196" spans="19:22" x14ac:dyDescent="0.25">
      <c r="S196" s="3">
        <v>105</v>
      </c>
      <c r="T196" s="3">
        <v>100</v>
      </c>
      <c r="U196" s="3">
        <v>105</v>
      </c>
      <c r="V196" s="3">
        <v>100</v>
      </c>
    </row>
    <row r="197" spans="19:22" x14ac:dyDescent="0.25">
      <c r="S197" s="3">
        <v>60</v>
      </c>
      <c r="T197" s="3">
        <v>66</v>
      </c>
      <c r="U197" s="3">
        <v>60</v>
      </c>
      <c r="V197" s="3">
        <v>65</v>
      </c>
    </row>
    <row r="198" spans="19:22" x14ac:dyDescent="0.25">
      <c r="S198" s="3">
        <v>65</v>
      </c>
      <c r="T198" s="3">
        <v>71</v>
      </c>
      <c r="U198" s="3">
        <v>65</v>
      </c>
      <c r="V198" s="3">
        <v>70</v>
      </c>
    </row>
    <row r="199" spans="19:22" x14ac:dyDescent="0.25">
      <c r="S199" s="3">
        <v>70</v>
      </c>
      <c r="T199" s="3">
        <v>77</v>
      </c>
      <c r="U199" s="3">
        <v>70</v>
      </c>
      <c r="V199" s="3">
        <v>75</v>
      </c>
    </row>
    <row r="200" spans="19:22" x14ac:dyDescent="0.25">
      <c r="S200" s="3">
        <v>75</v>
      </c>
      <c r="T200" s="3">
        <v>82</v>
      </c>
      <c r="U200" s="3">
        <v>75</v>
      </c>
      <c r="V200" s="3">
        <v>80</v>
      </c>
    </row>
    <row r="201" spans="19:22" x14ac:dyDescent="0.25">
      <c r="S201" s="3">
        <v>80</v>
      </c>
      <c r="T201" s="3">
        <v>88</v>
      </c>
      <c r="U201" s="3">
        <v>80</v>
      </c>
      <c r="V201" s="3">
        <v>85</v>
      </c>
    </row>
    <row r="202" spans="19:22" x14ac:dyDescent="0.25">
      <c r="S202" s="3">
        <v>85</v>
      </c>
      <c r="T202" s="3">
        <v>93</v>
      </c>
      <c r="U202" s="3">
        <v>85</v>
      </c>
      <c r="V202" s="3">
        <v>90</v>
      </c>
    </row>
    <row r="203" spans="19:22" x14ac:dyDescent="0.25">
      <c r="S203" s="3">
        <v>90</v>
      </c>
      <c r="T203" s="3">
        <v>98</v>
      </c>
      <c r="U203" s="3">
        <v>90</v>
      </c>
      <c r="V203" s="3">
        <v>95</v>
      </c>
    </row>
    <row r="204" spans="19:22" x14ac:dyDescent="0.25">
      <c r="S204" s="3">
        <v>95</v>
      </c>
      <c r="T204" s="3">
        <v>100</v>
      </c>
      <c r="U204" s="3">
        <v>95</v>
      </c>
      <c r="V204" s="3">
        <v>98</v>
      </c>
    </row>
    <row r="205" spans="19:22" x14ac:dyDescent="0.25">
      <c r="S205" s="3">
        <v>100</v>
      </c>
      <c r="T205" s="3">
        <v>100</v>
      </c>
      <c r="U205" s="3">
        <v>100</v>
      </c>
      <c r="V205" s="3">
        <v>100</v>
      </c>
    </row>
    <row r="206" spans="19:22" x14ac:dyDescent="0.25">
      <c r="S206" s="3">
        <v>105</v>
      </c>
      <c r="T206" s="3">
        <v>100</v>
      </c>
      <c r="U206" s="3">
        <v>105</v>
      </c>
      <c r="V206" s="3">
        <v>100</v>
      </c>
    </row>
    <row r="207" spans="19:22" x14ac:dyDescent="0.25">
      <c r="S207" s="3">
        <v>60</v>
      </c>
      <c r="T207" s="3">
        <v>66</v>
      </c>
      <c r="U207" s="3">
        <v>60</v>
      </c>
      <c r="V207" s="3">
        <v>65</v>
      </c>
    </row>
    <row r="208" spans="19:22" x14ac:dyDescent="0.25">
      <c r="S208" s="3">
        <v>65</v>
      </c>
      <c r="T208" s="3">
        <v>71</v>
      </c>
      <c r="U208" s="3">
        <v>65</v>
      </c>
      <c r="V208" s="3">
        <v>70</v>
      </c>
    </row>
    <row r="209" spans="19:22" x14ac:dyDescent="0.25">
      <c r="S209" s="3">
        <v>70</v>
      </c>
      <c r="T209" s="3">
        <v>77</v>
      </c>
      <c r="U209" s="3">
        <v>70</v>
      </c>
      <c r="V209" s="3">
        <v>75</v>
      </c>
    </row>
    <row r="210" spans="19:22" x14ac:dyDescent="0.25">
      <c r="S210" s="3">
        <v>75</v>
      </c>
      <c r="T210" s="3">
        <v>82</v>
      </c>
      <c r="U210" s="3">
        <v>75</v>
      </c>
      <c r="V210" s="3">
        <v>80</v>
      </c>
    </row>
    <row r="211" spans="19:22" x14ac:dyDescent="0.25">
      <c r="S211" s="3">
        <v>80</v>
      </c>
      <c r="T211" s="3">
        <v>88</v>
      </c>
      <c r="U211" s="3">
        <v>80</v>
      </c>
      <c r="V211" s="3">
        <v>85</v>
      </c>
    </row>
    <row r="212" spans="19:22" x14ac:dyDescent="0.25">
      <c r="S212" s="3">
        <v>85</v>
      </c>
      <c r="T212" s="3">
        <v>93</v>
      </c>
      <c r="U212" s="3">
        <v>85</v>
      </c>
      <c r="V212" s="3">
        <v>90</v>
      </c>
    </row>
    <row r="213" spans="19:22" x14ac:dyDescent="0.25">
      <c r="S213" s="3">
        <v>90</v>
      </c>
      <c r="T213" s="3">
        <v>98</v>
      </c>
      <c r="U213" s="3">
        <v>90</v>
      </c>
      <c r="V213" s="3">
        <v>95</v>
      </c>
    </row>
    <row r="214" spans="19:22" x14ac:dyDescent="0.25">
      <c r="S214" s="3">
        <v>95</v>
      </c>
      <c r="T214" s="3">
        <v>100</v>
      </c>
      <c r="U214" s="3">
        <v>95</v>
      </c>
      <c r="V214" s="3">
        <v>98</v>
      </c>
    </row>
    <row r="215" spans="19:22" x14ac:dyDescent="0.25">
      <c r="S215" s="3">
        <v>100</v>
      </c>
      <c r="T215" s="3">
        <v>100</v>
      </c>
      <c r="U215" s="3">
        <v>100</v>
      </c>
      <c r="V215" s="3">
        <v>100</v>
      </c>
    </row>
    <row r="216" spans="19:22" x14ac:dyDescent="0.25">
      <c r="S216" s="3">
        <v>105</v>
      </c>
      <c r="T216" s="3">
        <v>100</v>
      </c>
      <c r="U216" s="3">
        <v>105</v>
      </c>
      <c r="V216" s="3">
        <v>100</v>
      </c>
    </row>
    <row r="217" spans="19:22" x14ac:dyDescent="0.25">
      <c r="S217" s="3">
        <v>60</v>
      </c>
      <c r="T217" s="3">
        <v>66</v>
      </c>
      <c r="U217" s="3">
        <v>60</v>
      </c>
      <c r="V217" s="3">
        <v>65</v>
      </c>
    </row>
    <row r="218" spans="19:22" x14ac:dyDescent="0.25">
      <c r="S218" s="3">
        <v>65</v>
      </c>
      <c r="T218" s="3">
        <v>71</v>
      </c>
      <c r="U218" s="3">
        <v>65</v>
      </c>
      <c r="V218" s="3">
        <v>70</v>
      </c>
    </row>
    <row r="219" spans="19:22" x14ac:dyDescent="0.25">
      <c r="S219" s="3">
        <v>70</v>
      </c>
      <c r="T219" s="3">
        <v>77</v>
      </c>
      <c r="U219" s="3">
        <v>70</v>
      </c>
      <c r="V219" s="3">
        <v>75</v>
      </c>
    </row>
    <row r="220" spans="19:22" x14ac:dyDescent="0.25">
      <c r="S220" s="3">
        <v>75</v>
      </c>
      <c r="T220" s="3">
        <v>82</v>
      </c>
      <c r="U220" s="3">
        <v>75</v>
      </c>
      <c r="V220" s="3">
        <v>80</v>
      </c>
    </row>
    <row r="221" spans="19:22" x14ac:dyDescent="0.25">
      <c r="S221" s="3">
        <v>80</v>
      </c>
      <c r="T221" s="3">
        <v>88</v>
      </c>
      <c r="U221" s="3">
        <v>80</v>
      </c>
      <c r="V221" s="3">
        <v>85</v>
      </c>
    </row>
    <row r="222" spans="19:22" x14ac:dyDescent="0.25">
      <c r="S222" s="3">
        <v>85</v>
      </c>
      <c r="T222" s="3">
        <v>93</v>
      </c>
      <c r="U222" s="3">
        <v>85</v>
      </c>
      <c r="V222" s="3">
        <v>90</v>
      </c>
    </row>
    <row r="223" spans="19:22" x14ac:dyDescent="0.25">
      <c r="S223" s="3">
        <v>90</v>
      </c>
      <c r="T223" s="3">
        <v>98</v>
      </c>
      <c r="U223" s="3">
        <v>90</v>
      </c>
      <c r="V223" s="3">
        <v>95</v>
      </c>
    </row>
    <row r="224" spans="19:22" x14ac:dyDescent="0.25">
      <c r="S224" s="3">
        <v>95</v>
      </c>
      <c r="T224" s="3">
        <v>100</v>
      </c>
      <c r="U224" s="3">
        <v>95</v>
      </c>
      <c r="V224" s="3">
        <v>98</v>
      </c>
    </row>
    <row r="225" spans="19:22" x14ac:dyDescent="0.25">
      <c r="S225" s="3">
        <v>100</v>
      </c>
      <c r="T225" s="3">
        <v>100</v>
      </c>
      <c r="U225" s="3">
        <v>100</v>
      </c>
      <c r="V225" s="3">
        <v>100</v>
      </c>
    </row>
    <row r="226" spans="19:22" x14ac:dyDescent="0.25">
      <c r="S226" s="3">
        <v>105</v>
      </c>
      <c r="T226" s="3">
        <v>100</v>
      </c>
      <c r="U226" s="3">
        <v>105</v>
      </c>
      <c r="V226" s="3">
        <v>100</v>
      </c>
    </row>
    <row r="227" spans="19:22" x14ac:dyDescent="0.25">
      <c r="S227" s="3">
        <v>60</v>
      </c>
      <c r="T227" s="3">
        <v>66</v>
      </c>
      <c r="U227" s="3">
        <v>60</v>
      </c>
      <c r="V227" s="3">
        <v>65</v>
      </c>
    </row>
    <row r="228" spans="19:22" x14ac:dyDescent="0.25">
      <c r="S228" s="3">
        <v>65</v>
      </c>
      <c r="T228" s="3">
        <v>71</v>
      </c>
      <c r="U228" s="3">
        <v>65</v>
      </c>
      <c r="V228" s="3">
        <v>70</v>
      </c>
    </row>
    <row r="229" spans="19:22" x14ac:dyDescent="0.25">
      <c r="S229" s="3">
        <v>70</v>
      </c>
      <c r="T229" s="3">
        <v>77</v>
      </c>
      <c r="U229" s="3">
        <v>70</v>
      </c>
      <c r="V229" s="3">
        <v>75</v>
      </c>
    </row>
    <row r="230" spans="19:22" x14ac:dyDescent="0.25">
      <c r="S230" s="3">
        <v>75</v>
      </c>
      <c r="T230" s="3">
        <v>82</v>
      </c>
      <c r="U230" s="3">
        <v>75</v>
      </c>
      <c r="V230" s="3">
        <v>80</v>
      </c>
    </row>
    <row r="231" spans="19:22" x14ac:dyDescent="0.25">
      <c r="S231" s="3">
        <v>80</v>
      </c>
      <c r="T231" s="3">
        <v>88</v>
      </c>
      <c r="U231" s="3">
        <v>80</v>
      </c>
      <c r="V231" s="3">
        <v>85</v>
      </c>
    </row>
    <row r="232" spans="19:22" x14ac:dyDescent="0.25">
      <c r="S232" s="3">
        <v>85</v>
      </c>
      <c r="T232" s="3">
        <v>93</v>
      </c>
      <c r="U232" s="3">
        <v>85</v>
      </c>
      <c r="V232" s="3">
        <v>90</v>
      </c>
    </row>
    <row r="233" spans="19:22" x14ac:dyDescent="0.25">
      <c r="S233" s="3">
        <v>90</v>
      </c>
      <c r="T233" s="3">
        <v>98</v>
      </c>
      <c r="U233" s="3">
        <v>90</v>
      </c>
      <c r="V233" s="3">
        <v>95</v>
      </c>
    </row>
    <row r="234" spans="19:22" x14ac:dyDescent="0.25">
      <c r="S234" s="3">
        <v>95</v>
      </c>
      <c r="T234" s="3">
        <v>100</v>
      </c>
      <c r="U234" s="3">
        <v>95</v>
      </c>
      <c r="V234" s="3">
        <v>98</v>
      </c>
    </row>
    <row r="235" spans="19:22" x14ac:dyDescent="0.25">
      <c r="S235" s="3">
        <v>100</v>
      </c>
      <c r="T235" s="3">
        <v>100</v>
      </c>
      <c r="U235" s="3">
        <v>100</v>
      </c>
      <c r="V235" s="3">
        <v>100</v>
      </c>
    </row>
    <row r="236" spans="19:22" x14ac:dyDescent="0.25">
      <c r="S236" s="3">
        <v>105</v>
      </c>
      <c r="T236" s="3">
        <v>100</v>
      </c>
      <c r="U236" s="3">
        <v>105</v>
      </c>
      <c r="V236" s="3">
        <v>100</v>
      </c>
    </row>
    <row r="237" spans="19:22" x14ac:dyDescent="0.25">
      <c r="S237" s="3">
        <v>60</v>
      </c>
      <c r="T237" s="3">
        <v>66</v>
      </c>
      <c r="U237" s="3">
        <v>60</v>
      </c>
      <c r="V237" s="3">
        <v>65</v>
      </c>
    </row>
    <row r="238" spans="19:22" x14ac:dyDescent="0.25">
      <c r="S238" s="3">
        <v>65</v>
      </c>
      <c r="T238" s="3">
        <v>71</v>
      </c>
      <c r="U238" s="3">
        <v>65</v>
      </c>
      <c r="V238" s="3">
        <v>70</v>
      </c>
    </row>
    <row r="239" spans="19:22" x14ac:dyDescent="0.25">
      <c r="S239" s="3">
        <v>70</v>
      </c>
      <c r="T239" s="3">
        <v>77</v>
      </c>
      <c r="U239" s="3">
        <v>70</v>
      </c>
      <c r="V239" s="3">
        <v>75</v>
      </c>
    </row>
    <row r="240" spans="19:22" x14ac:dyDescent="0.25">
      <c r="S240" s="3">
        <v>75</v>
      </c>
      <c r="T240" s="3">
        <v>82</v>
      </c>
      <c r="U240" s="3">
        <v>75</v>
      </c>
      <c r="V240" s="3">
        <v>80</v>
      </c>
    </row>
    <row r="241" spans="19:22" x14ac:dyDescent="0.25">
      <c r="S241" s="3">
        <v>80</v>
      </c>
      <c r="T241" s="3">
        <v>88</v>
      </c>
      <c r="U241" s="3">
        <v>80</v>
      </c>
      <c r="V241" s="3">
        <v>85</v>
      </c>
    </row>
    <row r="242" spans="19:22" x14ac:dyDescent="0.25">
      <c r="S242" s="3">
        <v>85</v>
      </c>
      <c r="T242" s="3">
        <v>93</v>
      </c>
      <c r="U242" s="3">
        <v>85</v>
      </c>
      <c r="V242" s="3">
        <v>90</v>
      </c>
    </row>
    <row r="243" spans="19:22" x14ac:dyDescent="0.25">
      <c r="S243" s="3">
        <v>90</v>
      </c>
      <c r="T243" s="3">
        <v>98</v>
      </c>
      <c r="U243" s="3">
        <v>90</v>
      </c>
      <c r="V243" s="3">
        <v>95</v>
      </c>
    </row>
    <row r="244" spans="19:22" x14ac:dyDescent="0.25">
      <c r="S244" s="3">
        <v>95</v>
      </c>
      <c r="T244" s="3">
        <v>100</v>
      </c>
      <c r="U244" s="3">
        <v>95</v>
      </c>
      <c r="V244" s="3">
        <v>98</v>
      </c>
    </row>
    <row r="245" spans="19:22" x14ac:dyDescent="0.25">
      <c r="S245" s="3">
        <v>100</v>
      </c>
      <c r="T245" s="3">
        <v>100</v>
      </c>
      <c r="U245" s="3">
        <v>100</v>
      </c>
      <c r="V245" s="3">
        <v>100</v>
      </c>
    </row>
    <row r="246" spans="19:22" x14ac:dyDescent="0.25">
      <c r="S246" s="3">
        <v>105</v>
      </c>
      <c r="T246" s="3">
        <v>100</v>
      </c>
      <c r="U246" s="3">
        <v>105</v>
      </c>
      <c r="V246" s="3">
        <v>100</v>
      </c>
    </row>
  </sheetData>
  <mergeCells count="39">
    <mergeCell ref="U5:V5"/>
    <mergeCell ref="S5:T5"/>
    <mergeCell ref="M16:M18"/>
    <mergeCell ref="N16:N18"/>
    <mergeCell ref="K19:K21"/>
    <mergeCell ref="M11:M12"/>
    <mergeCell ref="N11:N12"/>
    <mergeCell ref="L19:L21"/>
    <mergeCell ref="M19:M21"/>
    <mergeCell ref="N19:N21"/>
    <mergeCell ref="A1:O5"/>
    <mergeCell ref="B9:C10"/>
    <mergeCell ref="D9:F10"/>
    <mergeCell ref="M13:M15"/>
    <mergeCell ref="N13:N15"/>
    <mergeCell ref="B19:C20"/>
    <mergeCell ref="L13:L15"/>
    <mergeCell ref="H16:H18"/>
    <mergeCell ref="H19:H21"/>
    <mergeCell ref="I16:I18"/>
    <mergeCell ref="J16:J18"/>
    <mergeCell ref="I19:I21"/>
    <mergeCell ref="J19:J21"/>
    <mergeCell ref="D19:F20"/>
    <mergeCell ref="H9:N10"/>
    <mergeCell ref="H11:H12"/>
    <mergeCell ref="B16:C17"/>
    <mergeCell ref="D16:F17"/>
    <mergeCell ref="K16:K18"/>
    <mergeCell ref="L16:L18"/>
    <mergeCell ref="I13:I15"/>
    <mergeCell ref="J13:J15"/>
    <mergeCell ref="I11:J12"/>
    <mergeCell ref="K11:K12"/>
    <mergeCell ref="L11:L12"/>
    <mergeCell ref="B12:C13"/>
    <mergeCell ref="D12:F13"/>
    <mergeCell ref="H13:H15"/>
    <mergeCell ref="K13:K15"/>
  </mergeCells>
  <pageMargins left="0.70866141732283472" right="0.70866141732283472" top="0.74803149606299213" bottom="0.74803149606299213" header="0.31496062992125984" footer="0.31496062992125984"/>
  <pageSetup paperSize="9" scale="71" fitToHeight="2" orientation="landscape" horizontalDpi="4294967293" verticalDpi="4294967293" r:id="rId1"/>
  <rowBreaks count="1" manualBreakCount="1">
    <brk id="2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504"/>
  <sheetViews>
    <sheetView zoomScale="130" zoomScaleNormal="130" zoomScaleSheetLayoutView="115" workbookViewId="0">
      <selection activeCell="H182" sqref="H182"/>
    </sheetView>
  </sheetViews>
  <sheetFormatPr baseColWidth="10" defaultColWidth="10.77734375" defaultRowHeight="13.2" x14ac:dyDescent="0.25"/>
  <cols>
    <col min="1" max="1" width="5.21875" style="1" customWidth="1"/>
    <col min="2" max="2" width="10.77734375" style="1"/>
    <col min="3" max="3" width="1.5546875" style="1" customWidth="1"/>
    <col min="4" max="4" width="10.21875" style="1" customWidth="1"/>
    <col min="5" max="5" width="20.21875" style="1" customWidth="1"/>
    <col min="6" max="6" width="10.77734375" style="1"/>
    <col min="7" max="7" width="12.21875" style="1" bestFit="1" customWidth="1"/>
    <col min="8" max="9" width="10.77734375" style="1"/>
    <col min="10" max="10" width="10.77734375" style="54"/>
    <col min="11" max="11" width="10.77734375" style="1"/>
    <col min="12" max="12" width="14.77734375" style="1" bestFit="1" customWidth="1"/>
    <col min="13" max="13" width="135.109375" style="1" customWidth="1"/>
    <col min="14" max="14" width="10.77734375" style="20" customWidth="1"/>
    <col min="15" max="15" width="10.77734375" style="21" customWidth="1"/>
    <col min="16" max="16" width="10.77734375" style="22" customWidth="1"/>
    <col min="17" max="17" width="10.77734375" style="1" customWidth="1"/>
    <col min="18" max="18" width="10.77734375" style="38" customWidth="1"/>
    <col min="19" max="20" width="10.77734375" style="40" customWidth="1"/>
    <col min="21" max="26" width="10.77734375" style="18"/>
    <col min="27" max="16384" width="10.77734375" style="1"/>
  </cols>
  <sheetData>
    <row r="1" spans="2:20" ht="13.8" thickBot="1" x14ac:dyDescent="0.3">
      <c r="N1" s="1"/>
      <c r="O1" s="1"/>
      <c r="P1" s="1"/>
      <c r="R1" s="38">
        <f>'Données '!$D$16</f>
        <v>12</v>
      </c>
      <c r="S1" s="39">
        <v>4.1666666666666664E-2</v>
      </c>
      <c r="T1" s="40">
        <f>'Données '!$D$19</f>
        <v>170</v>
      </c>
    </row>
    <row r="2" spans="2:20" ht="27" thickTop="1" thickBot="1" x14ac:dyDescent="0.3">
      <c r="B2" s="150" t="s">
        <v>33</v>
      </c>
      <c r="C2" s="151"/>
      <c r="D2" s="151"/>
      <c r="E2" s="151"/>
      <c r="F2" s="151"/>
      <c r="G2" s="151"/>
      <c r="H2" s="151"/>
      <c r="I2" s="151"/>
      <c r="J2" s="151"/>
      <c r="K2" s="151"/>
      <c r="L2" s="152"/>
      <c r="N2" s="26">
        <f>SUM(N4:N21)</f>
        <v>0.10277777777777777</v>
      </c>
      <c r="O2" s="27">
        <f>SUM(O4:O21)</f>
        <v>2.5462962962962962E-2</v>
      </c>
      <c r="P2" s="28">
        <f>SUM(P4:P21)</f>
        <v>6.9444444444444449E-3</v>
      </c>
      <c r="Q2" s="30">
        <f>SUM(Q4:Q21)/100</f>
        <v>19.5185</v>
      </c>
      <c r="R2" s="38">
        <f>R1</f>
        <v>12</v>
      </c>
      <c r="S2" s="39">
        <f>S1</f>
        <v>4.1666666666666664E-2</v>
      </c>
      <c r="T2" s="40">
        <f>T1</f>
        <v>170</v>
      </c>
    </row>
    <row r="3" spans="2:20" ht="7.5" customHeight="1" thickTop="1" thickBot="1" x14ac:dyDescent="0.3">
      <c r="N3" s="1"/>
      <c r="O3" s="1"/>
      <c r="P3" s="1"/>
      <c r="R3" s="38">
        <f t="shared" ref="R3:R69" si="0">R2</f>
        <v>12</v>
      </c>
      <c r="S3" s="39">
        <f t="shared" ref="S3:S69" si="1">S2</f>
        <v>4.1666666666666664E-2</v>
      </c>
      <c r="T3" s="40">
        <f t="shared" ref="T3:T69" si="2">T2</f>
        <v>170</v>
      </c>
    </row>
    <row r="4" spans="2:20" ht="24" customHeight="1" thickTop="1" x14ac:dyDescent="0.25">
      <c r="B4" s="175" t="s">
        <v>63</v>
      </c>
      <c r="D4" s="156" t="s">
        <v>28</v>
      </c>
      <c r="E4" s="157"/>
      <c r="F4" s="9" t="s">
        <v>1</v>
      </c>
      <c r="G4" s="9" t="s">
        <v>0</v>
      </c>
      <c r="H4" s="9" t="s">
        <v>100</v>
      </c>
      <c r="I4" s="9" t="s">
        <v>99</v>
      </c>
      <c r="J4" s="55" t="s">
        <v>3</v>
      </c>
      <c r="K4" s="9" t="s">
        <v>22</v>
      </c>
      <c r="L4" s="10" t="s">
        <v>29</v>
      </c>
      <c r="Q4" s="31"/>
      <c r="R4" s="38">
        <f t="shared" si="0"/>
        <v>12</v>
      </c>
      <c r="S4" s="39">
        <f t="shared" si="1"/>
        <v>4.1666666666666664E-2</v>
      </c>
      <c r="T4" s="40">
        <f t="shared" si="2"/>
        <v>170</v>
      </c>
    </row>
    <row r="5" spans="2:20" ht="21" x14ac:dyDescent="0.25">
      <c r="B5" s="176"/>
      <c r="D5" s="158" t="s">
        <v>23</v>
      </c>
      <c r="E5" s="159"/>
      <c r="F5" s="89">
        <f>H5*G5*24</f>
        <v>2.5999999999999996</v>
      </c>
      <c r="G5" s="71">
        <v>1.3888888888888888E-2</v>
      </c>
      <c r="H5" s="63">
        <f t="shared" ref="H5:H11" si="3">R5*J5/100</f>
        <v>7.8</v>
      </c>
      <c r="I5" s="67">
        <f>(60/H5)/24</f>
        <v>0.32051282051282054</v>
      </c>
      <c r="J5" s="12">
        <v>65</v>
      </c>
      <c r="K5" s="12">
        <f t="shared" ref="K5:K11" si="4">(T5*L5)/100</f>
        <v>120.7</v>
      </c>
      <c r="L5" s="13">
        <f>VLOOKUP(J5,'Données '!S7:T20,2,FALSE)</f>
        <v>71</v>
      </c>
      <c r="N5" s="19">
        <f>G5</f>
        <v>1.3888888888888888E-2</v>
      </c>
      <c r="Q5" s="30">
        <f>J5*F5</f>
        <v>168.99999999999997</v>
      </c>
      <c r="R5" s="38">
        <f t="shared" si="0"/>
        <v>12</v>
      </c>
      <c r="S5" s="39">
        <f t="shared" si="1"/>
        <v>4.1666666666666664E-2</v>
      </c>
      <c r="T5" s="40">
        <f t="shared" si="2"/>
        <v>170</v>
      </c>
    </row>
    <row r="6" spans="2:20" ht="21" x14ac:dyDescent="0.25">
      <c r="B6" s="176"/>
      <c r="D6" s="160">
        <v>5</v>
      </c>
      <c r="E6" s="48" t="s">
        <v>24</v>
      </c>
      <c r="F6" s="60">
        <v>0.2</v>
      </c>
      <c r="G6" s="75">
        <f>F6/(H6*24)</f>
        <v>6.9444444444444447E-4</v>
      </c>
      <c r="H6" s="64">
        <f t="shared" si="3"/>
        <v>12</v>
      </c>
      <c r="I6" s="68">
        <f t="shared" ref="I6:I11" si="5">(60/H6)/24</f>
        <v>0.20833333333333334</v>
      </c>
      <c r="J6" s="49">
        <v>100</v>
      </c>
      <c r="K6" s="49">
        <f t="shared" si="4"/>
        <v>170</v>
      </c>
      <c r="L6" s="50">
        <f>VLOOKUP(J6,'Données '!S7:T20,2,FALSE)</f>
        <v>100</v>
      </c>
      <c r="P6" s="23">
        <f>D6*G6</f>
        <v>3.4722222222222225E-3</v>
      </c>
      <c r="Q6" s="30">
        <f>J6*F6*D6</f>
        <v>100</v>
      </c>
      <c r="R6" s="38">
        <f t="shared" si="0"/>
        <v>12</v>
      </c>
      <c r="S6" s="39">
        <f t="shared" si="1"/>
        <v>4.1666666666666664E-2</v>
      </c>
      <c r="T6" s="40">
        <f t="shared" si="2"/>
        <v>170</v>
      </c>
    </row>
    <row r="7" spans="2:20" ht="21" x14ac:dyDescent="0.25">
      <c r="B7" s="176"/>
      <c r="D7" s="161"/>
      <c r="E7" s="56" t="s">
        <v>25</v>
      </c>
      <c r="F7" s="88">
        <f>H7*G7*24</f>
        <v>0.1</v>
      </c>
      <c r="G7" s="72">
        <v>4.6296296296296293E-4</v>
      </c>
      <c r="H7" s="65">
        <f t="shared" si="3"/>
        <v>9</v>
      </c>
      <c r="I7" s="69">
        <f t="shared" si="5"/>
        <v>0.27777777777777779</v>
      </c>
      <c r="J7" s="57">
        <v>75</v>
      </c>
      <c r="K7" s="57">
        <f t="shared" si="4"/>
        <v>139.4</v>
      </c>
      <c r="L7" s="58">
        <f>VLOOKUP(J7,'Données '!S7:T20,2,FALSE)</f>
        <v>82</v>
      </c>
      <c r="O7" s="24">
        <f>G7*D6</f>
        <v>2.3148148148148147E-3</v>
      </c>
      <c r="Q7" s="30">
        <f>J7*F7*D6</f>
        <v>37.5</v>
      </c>
      <c r="R7" s="38">
        <f t="shared" si="0"/>
        <v>12</v>
      </c>
      <c r="S7" s="39">
        <f t="shared" si="1"/>
        <v>4.1666666666666664E-2</v>
      </c>
      <c r="T7" s="40">
        <f t="shared" si="2"/>
        <v>170</v>
      </c>
    </row>
    <row r="8" spans="2:20" ht="21" x14ac:dyDescent="0.25">
      <c r="B8" s="176"/>
      <c r="D8" s="158" t="s">
        <v>26</v>
      </c>
      <c r="E8" s="159"/>
      <c r="F8" s="89">
        <f>H8*G8*24</f>
        <v>0.39</v>
      </c>
      <c r="G8" s="71">
        <v>2.0833333333333333E-3</v>
      </c>
      <c r="H8" s="63">
        <f t="shared" si="3"/>
        <v>7.8</v>
      </c>
      <c r="I8" s="67">
        <f t="shared" si="5"/>
        <v>0.32051282051282054</v>
      </c>
      <c r="J8" s="12">
        <v>65</v>
      </c>
      <c r="K8" s="12">
        <f t="shared" si="4"/>
        <v>120.7</v>
      </c>
      <c r="L8" s="13">
        <f>VLOOKUP(J8,'Données '!S7:T20,2,FALSE)</f>
        <v>71</v>
      </c>
      <c r="N8" s="25">
        <f>G8</f>
        <v>2.0833333333333333E-3</v>
      </c>
      <c r="Q8" s="30">
        <f>J8*F8</f>
        <v>25.35</v>
      </c>
      <c r="R8" s="38">
        <f t="shared" si="0"/>
        <v>12</v>
      </c>
      <c r="S8" s="39">
        <f t="shared" si="1"/>
        <v>4.1666666666666664E-2</v>
      </c>
      <c r="T8" s="40">
        <f t="shared" si="2"/>
        <v>170</v>
      </c>
    </row>
    <row r="9" spans="2:20" ht="21" x14ac:dyDescent="0.25">
      <c r="B9" s="176"/>
      <c r="D9" s="160">
        <v>5</v>
      </c>
      <c r="E9" s="48" t="s">
        <v>24</v>
      </c>
      <c r="F9" s="60">
        <v>0.2</v>
      </c>
      <c r="G9" s="75">
        <f>F9/(H9*24)</f>
        <v>6.9444444444444447E-4</v>
      </c>
      <c r="H9" s="64">
        <f t="shared" si="3"/>
        <v>12</v>
      </c>
      <c r="I9" s="68">
        <f t="shared" si="5"/>
        <v>0.20833333333333334</v>
      </c>
      <c r="J9" s="49">
        <v>100</v>
      </c>
      <c r="K9" s="49">
        <f t="shared" si="4"/>
        <v>170</v>
      </c>
      <c r="L9" s="50">
        <f>VLOOKUP(J9,'Données '!S7:T20,2,FALSE)</f>
        <v>100</v>
      </c>
      <c r="P9" s="23">
        <f>D9*G9</f>
        <v>3.4722222222222225E-3</v>
      </c>
      <c r="Q9" s="30">
        <f>J9*F9*D9</f>
        <v>100</v>
      </c>
      <c r="R9" s="38">
        <f t="shared" si="0"/>
        <v>12</v>
      </c>
      <c r="S9" s="39">
        <f t="shared" si="1"/>
        <v>4.1666666666666664E-2</v>
      </c>
      <c r="T9" s="40">
        <f t="shared" si="2"/>
        <v>170</v>
      </c>
    </row>
    <row r="10" spans="2:20" ht="21" x14ac:dyDescent="0.25">
      <c r="B10" s="176"/>
      <c r="D10" s="161"/>
      <c r="E10" s="56" t="s">
        <v>25</v>
      </c>
      <c r="F10" s="88">
        <f>H10*G10*24</f>
        <v>0.1</v>
      </c>
      <c r="G10" s="72">
        <v>4.6296296296296293E-4</v>
      </c>
      <c r="H10" s="65">
        <f t="shared" si="3"/>
        <v>9</v>
      </c>
      <c r="I10" s="69">
        <f t="shared" si="5"/>
        <v>0.27777777777777779</v>
      </c>
      <c r="J10" s="57">
        <v>75</v>
      </c>
      <c r="K10" s="57">
        <f t="shared" si="4"/>
        <v>139.4</v>
      </c>
      <c r="L10" s="58">
        <f>VLOOKUP(J10,'Données '!S7:T20,2,FALSE)</f>
        <v>82</v>
      </c>
      <c r="O10" s="24">
        <f>G10*D9</f>
        <v>2.3148148148148147E-3</v>
      </c>
      <c r="Q10" s="30">
        <f>J10*F10*D9</f>
        <v>37.5</v>
      </c>
      <c r="R10" s="38">
        <f t="shared" si="0"/>
        <v>12</v>
      </c>
      <c r="S10" s="39">
        <f t="shared" si="1"/>
        <v>4.1666666666666664E-2</v>
      </c>
      <c r="T10" s="40">
        <f t="shared" si="2"/>
        <v>170</v>
      </c>
    </row>
    <row r="11" spans="2:20" ht="21.6" thickBot="1" x14ac:dyDescent="0.3">
      <c r="B11" s="176"/>
      <c r="D11" s="178" t="s">
        <v>26</v>
      </c>
      <c r="E11" s="179"/>
      <c r="F11" s="78">
        <f>H11*G11*24</f>
        <v>1.2999999999999998</v>
      </c>
      <c r="G11" s="73">
        <v>6.9444444444444441E-3</v>
      </c>
      <c r="H11" s="66">
        <f t="shared" si="3"/>
        <v>7.8</v>
      </c>
      <c r="I11" s="70">
        <f t="shared" si="5"/>
        <v>0.32051282051282054</v>
      </c>
      <c r="J11" s="15">
        <v>65</v>
      </c>
      <c r="K11" s="15">
        <f t="shared" si="4"/>
        <v>120.7</v>
      </c>
      <c r="L11" s="16">
        <f>VLOOKUP(J11,'Données '!S7:T20,2,FALSE)</f>
        <v>71</v>
      </c>
      <c r="N11" s="25">
        <f>G11</f>
        <v>6.9444444444444441E-3</v>
      </c>
      <c r="Q11" s="30">
        <f>J11*F11</f>
        <v>84.499999999999986</v>
      </c>
      <c r="R11" s="38">
        <f t="shared" si="0"/>
        <v>12</v>
      </c>
      <c r="S11" s="39">
        <f t="shared" si="1"/>
        <v>4.1666666666666664E-2</v>
      </c>
      <c r="T11" s="40">
        <f t="shared" si="2"/>
        <v>170</v>
      </c>
    </row>
    <row r="12" spans="2:20" ht="14.4" thickTop="1" thickBot="1" x14ac:dyDescent="0.3">
      <c r="B12" s="176"/>
      <c r="I12" s="47"/>
      <c r="N12" s="1"/>
      <c r="O12" s="1"/>
      <c r="P12" s="1"/>
      <c r="R12" s="38">
        <f t="shared" si="0"/>
        <v>12</v>
      </c>
      <c r="S12" s="39">
        <f t="shared" si="1"/>
        <v>4.1666666666666664E-2</v>
      </c>
      <c r="T12" s="40">
        <f t="shared" si="2"/>
        <v>170</v>
      </c>
    </row>
    <row r="13" spans="2:20" ht="24" thickTop="1" x14ac:dyDescent="0.25">
      <c r="B13" s="176"/>
      <c r="D13" s="156" t="s">
        <v>20</v>
      </c>
      <c r="E13" s="157"/>
      <c r="F13" s="9" t="s">
        <v>1</v>
      </c>
      <c r="G13" s="9" t="s">
        <v>0</v>
      </c>
      <c r="H13" s="9" t="s">
        <v>100</v>
      </c>
      <c r="I13" s="9" t="s">
        <v>99</v>
      </c>
      <c r="J13" s="55" t="s">
        <v>3</v>
      </c>
      <c r="K13" s="9" t="s">
        <v>22</v>
      </c>
      <c r="L13" s="10" t="s">
        <v>29</v>
      </c>
      <c r="N13" s="25"/>
      <c r="Q13" s="29"/>
      <c r="R13" s="38">
        <f t="shared" si="0"/>
        <v>12</v>
      </c>
      <c r="S13" s="39">
        <f t="shared" si="1"/>
        <v>4.1666666666666664E-2</v>
      </c>
      <c r="T13" s="40">
        <f t="shared" si="2"/>
        <v>170</v>
      </c>
    </row>
    <row r="14" spans="2:20" ht="26.55" customHeight="1" thickBot="1" x14ac:dyDescent="0.3">
      <c r="B14" s="176"/>
      <c r="D14" s="162" t="s">
        <v>30</v>
      </c>
      <c r="E14" s="163"/>
      <c r="F14" s="78">
        <f>H14*G14*24</f>
        <v>7.7999999999999989</v>
      </c>
      <c r="G14" s="14">
        <v>4.1666666666666664E-2</v>
      </c>
      <c r="H14" s="66">
        <f>R14*J14/100</f>
        <v>7.8</v>
      </c>
      <c r="I14" s="70">
        <f t="shared" ref="I14" si="6">(60/H14)/24</f>
        <v>0.32051282051282054</v>
      </c>
      <c r="J14" s="15">
        <v>65</v>
      </c>
      <c r="K14" s="15">
        <f>(T14*L14)/100</f>
        <v>120.7</v>
      </c>
      <c r="L14" s="16">
        <f>VLOOKUP(J14,'Données '!S7:T20,2,FALSE)</f>
        <v>71</v>
      </c>
      <c r="N14" s="25">
        <f>G14</f>
        <v>4.1666666666666664E-2</v>
      </c>
      <c r="Q14" s="30">
        <f>J14*F14</f>
        <v>506.99999999999994</v>
      </c>
      <c r="R14" s="38">
        <f t="shared" si="0"/>
        <v>12</v>
      </c>
      <c r="S14" s="39">
        <f t="shared" si="1"/>
        <v>4.1666666666666664E-2</v>
      </c>
      <c r="T14" s="40">
        <f t="shared" si="2"/>
        <v>170</v>
      </c>
    </row>
    <row r="15" spans="2:20" ht="14.4" thickTop="1" thickBot="1" x14ac:dyDescent="0.3">
      <c r="B15" s="176"/>
      <c r="N15" s="1"/>
      <c r="O15" s="1"/>
      <c r="P15" s="1"/>
      <c r="R15" s="38">
        <f t="shared" si="0"/>
        <v>12</v>
      </c>
      <c r="S15" s="39">
        <f t="shared" si="1"/>
        <v>4.1666666666666664E-2</v>
      </c>
      <c r="T15" s="40">
        <f t="shared" si="2"/>
        <v>170</v>
      </c>
    </row>
    <row r="16" spans="2:20" ht="24" thickTop="1" x14ac:dyDescent="0.25">
      <c r="B16" s="176"/>
      <c r="D16" s="156" t="s">
        <v>31</v>
      </c>
      <c r="E16" s="157"/>
      <c r="F16" s="9" t="s">
        <v>1</v>
      </c>
      <c r="G16" s="9" t="s">
        <v>0</v>
      </c>
      <c r="H16" s="9" t="s">
        <v>100</v>
      </c>
      <c r="I16" s="9" t="s">
        <v>99</v>
      </c>
      <c r="J16" s="55" t="s">
        <v>3</v>
      </c>
      <c r="K16" s="9" t="s">
        <v>22</v>
      </c>
      <c r="L16" s="10" t="s">
        <v>29</v>
      </c>
      <c r="Q16" s="30"/>
      <c r="R16" s="38">
        <f t="shared" si="0"/>
        <v>12</v>
      </c>
      <c r="S16" s="39">
        <f t="shared" si="1"/>
        <v>4.1666666666666664E-2</v>
      </c>
      <c r="T16" s="40">
        <f t="shared" si="2"/>
        <v>170</v>
      </c>
    </row>
    <row r="17" spans="2:20" ht="21" x14ac:dyDescent="0.25">
      <c r="B17" s="176"/>
      <c r="D17" s="158" t="s">
        <v>23</v>
      </c>
      <c r="E17" s="159"/>
      <c r="F17" s="89">
        <f>H17*G17*24</f>
        <v>2.5999999999999996</v>
      </c>
      <c r="G17" s="11">
        <v>1.3888888888888888E-2</v>
      </c>
      <c r="H17" s="63">
        <f>R17*J17/100</f>
        <v>7.8</v>
      </c>
      <c r="I17" s="67">
        <f>(60/H17)/24</f>
        <v>0.32051282051282054</v>
      </c>
      <c r="J17" s="12">
        <v>65</v>
      </c>
      <c r="K17" s="12">
        <f>(T17*L17)/100</f>
        <v>120.7</v>
      </c>
      <c r="L17" s="13">
        <f>VLOOKUP(J17,'Données '!S19:T32,2,FALSE)</f>
        <v>71</v>
      </c>
      <c r="N17" s="25">
        <f>G17</f>
        <v>1.3888888888888888E-2</v>
      </c>
      <c r="Q17" s="30">
        <f t="shared" ref="Q17:Q21" si="7">J17*F17</f>
        <v>168.99999999999997</v>
      </c>
      <c r="R17" s="38">
        <f t="shared" si="0"/>
        <v>12</v>
      </c>
      <c r="S17" s="39">
        <f t="shared" si="1"/>
        <v>4.1666666666666664E-2</v>
      </c>
      <c r="T17" s="40">
        <f t="shared" si="2"/>
        <v>170</v>
      </c>
    </row>
    <row r="18" spans="2:20" ht="21" x14ac:dyDescent="0.25">
      <c r="B18" s="176"/>
      <c r="D18" s="173" t="s">
        <v>32</v>
      </c>
      <c r="E18" s="174"/>
      <c r="F18" s="90">
        <f>H18*G18*24</f>
        <v>2.4</v>
      </c>
      <c r="G18" s="51">
        <v>1.0416666666666666E-2</v>
      </c>
      <c r="H18" s="79">
        <f>R18*J18/100</f>
        <v>9.6</v>
      </c>
      <c r="I18" s="81">
        <f t="shared" ref="I18:I20" si="8">(60/H18)/24</f>
        <v>0.26041666666666669</v>
      </c>
      <c r="J18" s="52">
        <v>80</v>
      </c>
      <c r="K18" s="52">
        <f>(T18*L18)/100</f>
        <v>149.6</v>
      </c>
      <c r="L18" s="53">
        <f>VLOOKUP(J18,'Données '!S18:T31,2,FALSE)</f>
        <v>88</v>
      </c>
      <c r="O18" s="24">
        <f>G18</f>
        <v>1.0416666666666666E-2</v>
      </c>
      <c r="Q18" s="30">
        <f t="shared" si="7"/>
        <v>192</v>
      </c>
      <c r="R18" s="38">
        <f t="shared" si="0"/>
        <v>12</v>
      </c>
      <c r="S18" s="39">
        <f t="shared" si="1"/>
        <v>4.1666666666666664E-2</v>
      </c>
      <c r="T18" s="40">
        <f t="shared" si="2"/>
        <v>170</v>
      </c>
    </row>
    <row r="19" spans="2:20" ht="21" x14ac:dyDescent="0.25">
      <c r="B19" s="176"/>
      <c r="D19" s="158" t="s">
        <v>26</v>
      </c>
      <c r="E19" s="159"/>
      <c r="F19" s="89">
        <f t="shared" ref="F19:L19" si="9">F17</f>
        <v>2.5999999999999996</v>
      </c>
      <c r="G19" s="11">
        <v>1.0416666666666666E-2</v>
      </c>
      <c r="H19" s="63">
        <f t="shared" si="9"/>
        <v>7.8</v>
      </c>
      <c r="I19" s="67">
        <f>(60/H19)/24</f>
        <v>0.32051282051282054</v>
      </c>
      <c r="J19" s="12">
        <f t="shared" si="9"/>
        <v>65</v>
      </c>
      <c r="K19" s="12">
        <f t="shared" si="9"/>
        <v>120.7</v>
      </c>
      <c r="L19" s="13">
        <f t="shared" si="9"/>
        <v>71</v>
      </c>
      <c r="N19" s="25">
        <f>G19</f>
        <v>1.0416666666666666E-2</v>
      </c>
      <c r="Q19" s="30">
        <f t="shared" si="7"/>
        <v>168.99999999999997</v>
      </c>
      <c r="R19" s="38">
        <f t="shared" si="0"/>
        <v>12</v>
      </c>
      <c r="S19" s="39">
        <f t="shared" si="1"/>
        <v>4.1666666666666664E-2</v>
      </c>
      <c r="T19" s="40">
        <f t="shared" si="2"/>
        <v>170</v>
      </c>
    </row>
    <row r="20" spans="2:20" ht="21" x14ac:dyDescent="0.25">
      <c r="B20" s="176"/>
      <c r="D20" s="173" t="s">
        <v>32</v>
      </c>
      <c r="E20" s="174"/>
      <c r="F20" s="90">
        <f t="shared" ref="F20:L21" si="10">F18</f>
        <v>2.4</v>
      </c>
      <c r="G20" s="51">
        <v>1.0416666666666666E-2</v>
      </c>
      <c r="H20" s="79">
        <f t="shared" si="10"/>
        <v>9.6</v>
      </c>
      <c r="I20" s="81">
        <f t="shared" si="8"/>
        <v>0.26041666666666669</v>
      </c>
      <c r="J20" s="52">
        <f t="shared" si="10"/>
        <v>80</v>
      </c>
      <c r="K20" s="52">
        <f t="shared" si="10"/>
        <v>149.6</v>
      </c>
      <c r="L20" s="53">
        <f t="shared" si="10"/>
        <v>88</v>
      </c>
      <c r="O20" s="24">
        <f>G20</f>
        <v>1.0416666666666666E-2</v>
      </c>
      <c r="Q20" s="30">
        <f t="shared" si="7"/>
        <v>192</v>
      </c>
      <c r="R20" s="38">
        <f t="shared" si="0"/>
        <v>12</v>
      </c>
      <c r="S20" s="39">
        <f t="shared" si="1"/>
        <v>4.1666666666666664E-2</v>
      </c>
      <c r="T20" s="40">
        <f t="shared" si="2"/>
        <v>170</v>
      </c>
    </row>
    <row r="21" spans="2:20" ht="21.6" thickBot="1" x14ac:dyDescent="0.3">
      <c r="B21" s="177"/>
      <c r="D21" s="162" t="s">
        <v>26</v>
      </c>
      <c r="E21" s="163"/>
      <c r="F21" s="78">
        <f t="shared" si="10"/>
        <v>2.5999999999999996</v>
      </c>
      <c r="G21" s="14">
        <v>1.3888888888888888E-2</v>
      </c>
      <c r="H21" s="80">
        <f t="shared" si="10"/>
        <v>7.8</v>
      </c>
      <c r="I21" s="70">
        <f t="shared" ref="I21" si="11">(60/H21)/24</f>
        <v>0.32051282051282054</v>
      </c>
      <c r="J21" s="15">
        <f t="shared" si="10"/>
        <v>65</v>
      </c>
      <c r="K21" s="15">
        <f t="shared" si="10"/>
        <v>120.7</v>
      </c>
      <c r="L21" s="17">
        <f t="shared" si="10"/>
        <v>71</v>
      </c>
      <c r="N21" s="25">
        <f>G21</f>
        <v>1.3888888888888888E-2</v>
      </c>
      <c r="Q21" s="30">
        <f t="shared" si="7"/>
        <v>168.99999999999997</v>
      </c>
      <c r="R21" s="38">
        <f t="shared" si="0"/>
        <v>12</v>
      </c>
      <c r="S21" s="39">
        <f t="shared" si="1"/>
        <v>4.1666666666666664E-2</v>
      </c>
      <c r="T21" s="40">
        <f t="shared" si="2"/>
        <v>170</v>
      </c>
    </row>
    <row r="22" spans="2:20" ht="13.8" thickTop="1" x14ac:dyDescent="0.25">
      <c r="N22" s="1"/>
      <c r="O22" s="1"/>
      <c r="P22" s="1"/>
      <c r="R22" s="38">
        <f t="shared" si="0"/>
        <v>12</v>
      </c>
      <c r="S22" s="39">
        <f t="shared" si="1"/>
        <v>4.1666666666666664E-2</v>
      </c>
      <c r="T22" s="40">
        <f t="shared" si="2"/>
        <v>170</v>
      </c>
    </row>
    <row r="23" spans="2:20" ht="13.8" thickBot="1" x14ac:dyDescent="0.3">
      <c r="N23" s="32"/>
      <c r="O23" s="32"/>
      <c r="P23" s="32"/>
      <c r="R23" s="38">
        <f t="shared" si="0"/>
        <v>12</v>
      </c>
      <c r="S23" s="39">
        <f t="shared" si="1"/>
        <v>4.1666666666666664E-2</v>
      </c>
      <c r="T23" s="40">
        <f t="shared" si="2"/>
        <v>170</v>
      </c>
    </row>
    <row r="24" spans="2:20" ht="27" thickTop="1" thickBot="1" x14ac:dyDescent="0.3">
      <c r="B24" s="150" t="s">
        <v>34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2"/>
      <c r="N24" s="26">
        <f>SUM(N26:N43)</f>
        <v>0.12152777777777779</v>
      </c>
      <c r="O24" s="27">
        <f>SUM(O26:O43)</f>
        <v>3.4722222222222224E-2</v>
      </c>
      <c r="P24" s="28">
        <f>SUM(P26:P43)</f>
        <v>2.3148148148148143E-2</v>
      </c>
      <c r="Q24" s="30">
        <f>SUM(Q26:Q43)/100</f>
        <v>25.987500000000001</v>
      </c>
      <c r="R24" s="38">
        <f>R23</f>
        <v>12</v>
      </c>
      <c r="S24" s="39">
        <f>S23</f>
        <v>4.1666666666666664E-2</v>
      </c>
      <c r="T24" s="40">
        <f>T23</f>
        <v>170</v>
      </c>
    </row>
    <row r="25" spans="2:20" ht="7.5" customHeight="1" thickTop="1" thickBot="1" x14ac:dyDescent="0.3">
      <c r="N25" s="1"/>
      <c r="O25" s="1"/>
      <c r="P25" s="1"/>
      <c r="R25" s="38">
        <f t="shared" si="0"/>
        <v>12</v>
      </c>
      <c r="S25" s="39">
        <f t="shared" si="1"/>
        <v>4.1666666666666664E-2</v>
      </c>
      <c r="T25" s="40">
        <f t="shared" si="2"/>
        <v>170</v>
      </c>
    </row>
    <row r="26" spans="2:20" ht="24" customHeight="1" thickTop="1" x14ac:dyDescent="0.25">
      <c r="B26" s="175" t="s">
        <v>63</v>
      </c>
      <c r="D26" s="156" t="s">
        <v>28</v>
      </c>
      <c r="E26" s="157"/>
      <c r="F26" s="9" t="s">
        <v>1</v>
      </c>
      <c r="G26" s="9" t="s">
        <v>0</v>
      </c>
      <c r="H26" s="9" t="s">
        <v>100</v>
      </c>
      <c r="I26" s="9" t="s">
        <v>99</v>
      </c>
      <c r="J26" s="55" t="s">
        <v>3</v>
      </c>
      <c r="K26" s="9" t="s">
        <v>22</v>
      </c>
      <c r="L26" s="10" t="s">
        <v>29</v>
      </c>
      <c r="Q26" s="31"/>
      <c r="R26" s="38">
        <f t="shared" si="0"/>
        <v>12</v>
      </c>
      <c r="S26" s="39">
        <f t="shared" si="1"/>
        <v>4.1666666666666664E-2</v>
      </c>
      <c r="T26" s="40">
        <f t="shared" si="2"/>
        <v>170</v>
      </c>
    </row>
    <row r="27" spans="2:20" ht="21" x14ac:dyDescent="0.25">
      <c r="B27" s="176"/>
      <c r="D27" s="158" t="s">
        <v>23</v>
      </c>
      <c r="E27" s="159"/>
      <c r="F27" s="59">
        <f>H27*G27*24</f>
        <v>2.5999999999999996</v>
      </c>
      <c r="G27" s="71">
        <v>1.3888888888888888E-2</v>
      </c>
      <c r="H27" s="63">
        <f t="shared" ref="H27:H33" si="12">R27*J27/100</f>
        <v>7.8</v>
      </c>
      <c r="I27" s="67">
        <f>(60/H27)/24</f>
        <v>0.32051282051282054</v>
      </c>
      <c r="J27" s="12">
        <v>65</v>
      </c>
      <c r="K27" s="12">
        <f t="shared" ref="K27:K33" si="13">(T27*L27)/100</f>
        <v>120.7</v>
      </c>
      <c r="L27" s="13">
        <f>VLOOKUP(J27,'Données '!S29:T42,2,FALSE)</f>
        <v>71</v>
      </c>
      <c r="N27" s="19">
        <f>G27</f>
        <v>1.3888888888888888E-2</v>
      </c>
      <c r="Q27" s="30">
        <f>J27*F27</f>
        <v>168.99999999999997</v>
      </c>
      <c r="R27" s="38">
        <f t="shared" si="0"/>
        <v>12</v>
      </c>
      <c r="S27" s="39">
        <f t="shared" si="1"/>
        <v>4.1666666666666664E-2</v>
      </c>
      <c r="T27" s="40">
        <f t="shared" si="2"/>
        <v>170</v>
      </c>
    </row>
    <row r="28" spans="2:20" ht="21" x14ac:dyDescent="0.25">
      <c r="B28" s="176"/>
      <c r="D28" s="160">
        <v>5</v>
      </c>
      <c r="E28" s="48" t="s">
        <v>24</v>
      </c>
      <c r="F28" s="60">
        <v>0.6</v>
      </c>
      <c r="G28" s="75">
        <f>F28/(H28*24)</f>
        <v>2.3148148148148143E-3</v>
      </c>
      <c r="H28" s="64">
        <f t="shared" si="12"/>
        <v>10.8</v>
      </c>
      <c r="I28" s="68">
        <f t="shared" ref="I28:I29" si="14">(60/H28)/24</f>
        <v>0.23148148148148148</v>
      </c>
      <c r="J28" s="49">
        <v>90</v>
      </c>
      <c r="K28" s="49">
        <f t="shared" si="13"/>
        <v>166.6</v>
      </c>
      <c r="L28" s="50">
        <f>VLOOKUP(J28,'Données '!S29:T42,2,FALSE)</f>
        <v>98</v>
      </c>
      <c r="P28" s="23">
        <f>D28*G28</f>
        <v>1.1574074074074072E-2</v>
      </c>
      <c r="Q28" s="30">
        <f>J28*F28*D28</f>
        <v>270</v>
      </c>
      <c r="R28" s="38">
        <f t="shared" si="0"/>
        <v>12</v>
      </c>
      <c r="S28" s="39">
        <f t="shared" si="1"/>
        <v>4.1666666666666664E-2</v>
      </c>
      <c r="T28" s="40">
        <f t="shared" si="2"/>
        <v>170</v>
      </c>
    </row>
    <row r="29" spans="2:20" ht="21" x14ac:dyDescent="0.25">
      <c r="B29" s="176"/>
      <c r="D29" s="161"/>
      <c r="E29" s="56" t="s">
        <v>25</v>
      </c>
      <c r="F29" s="61">
        <f>H29*G29*24</f>
        <v>0.28000000000000003</v>
      </c>
      <c r="G29" s="74">
        <v>1.3888888888888889E-3</v>
      </c>
      <c r="H29" s="65">
        <f t="shared" si="12"/>
        <v>8.4</v>
      </c>
      <c r="I29" s="69">
        <f t="shared" si="14"/>
        <v>0.29761904761904762</v>
      </c>
      <c r="J29" s="57">
        <v>70</v>
      </c>
      <c r="K29" s="57">
        <f t="shared" si="13"/>
        <v>130.9</v>
      </c>
      <c r="L29" s="58">
        <f>VLOOKUP(J29,'Données '!S29:T42,2,FALSE)</f>
        <v>77</v>
      </c>
      <c r="O29" s="24">
        <f>G29*D28</f>
        <v>6.9444444444444449E-3</v>
      </c>
      <c r="Q29" s="30">
        <f>J29*F29*D28</f>
        <v>98</v>
      </c>
      <c r="R29" s="38">
        <f t="shared" si="0"/>
        <v>12</v>
      </c>
      <c r="S29" s="39">
        <f t="shared" si="1"/>
        <v>4.1666666666666664E-2</v>
      </c>
      <c r="T29" s="40">
        <f t="shared" si="2"/>
        <v>170</v>
      </c>
    </row>
    <row r="30" spans="2:20" ht="21" x14ac:dyDescent="0.25">
      <c r="B30" s="176"/>
      <c r="D30" s="158" t="s">
        <v>26</v>
      </c>
      <c r="E30" s="159"/>
      <c r="F30" s="59">
        <f>H30*G30*24</f>
        <v>0.64999999999999991</v>
      </c>
      <c r="G30" s="71">
        <v>3.472222222222222E-3</v>
      </c>
      <c r="H30" s="63">
        <f t="shared" si="12"/>
        <v>7.8</v>
      </c>
      <c r="I30" s="67">
        <f>(60/H30)/24</f>
        <v>0.32051282051282054</v>
      </c>
      <c r="J30" s="12">
        <v>65</v>
      </c>
      <c r="K30" s="12">
        <f t="shared" si="13"/>
        <v>120.7</v>
      </c>
      <c r="L30" s="13">
        <f>VLOOKUP(J30,'Données '!S29:T42,2,FALSE)</f>
        <v>71</v>
      </c>
      <c r="N30" s="25">
        <f>G30</f>
        <v>3.472222222222222E-3</v>
      </c>
      <c r="Q30" s="30">
        <f>J30*F30</f>
        <v>42.249999999999993</v>
      </c>
      <c r="R30" s="38">
        <f t="shared" si="0"/>
        <v>12</v>
      </c>
      <c r="S30" s="39">
        <f t="shared" si="1"/>
        <v>4.1666666666666664E-2</v>
      </c>
      <c r="T30" s="40">
        <f t="shared" si="2"/>
        <v>170</v>
      </c>
    </row>
    <row r="31" spans="2:20" ht="21" x14ac:dyDescent="0.25">
      <c r="B31" s="176"/>
      <c r="D31" s="160">
        <v>5</v>
      </c>
      <c r="E31" s="48" t="s">
        <v>24</v>
      </c>
      <c r="F31" s="60">
        <v>0.6</v>
      </c>
      <c r="G31" s="75">
        <f>F31/(H31*24)</f>
        <v>2.3148148148148143E-3</v>
      </c>
      <c r="H31" s="64">
        <f t="shared" si="12"/>
        <v>10.8</v>
      </c>
      <c r="I31" s="68">
        <f t="shared" ref="I31" si="15">(60/H31)/24</f>
        <v>0.23148148148148148</v>
      </c>
      <c r="J31" s="49">
        <v>90</v>
      </c>
      <c r="K31" s="49">
        <f t="shared" si="13"/>
        <v>166.6</v>
      </c>
      <c r="L31" s="50">
        <f>VLOOKUP(J31,'Données '!S29:T42,2,FALSE)</f>
        <v>98</v>
      </c>
      <c r="P31" s="23">
        <f>D31*G31</f>
        <v>1.1574074074074072E-2</v>
      </c>
      <c r="Q31" s="30">
        <f>J31*F31*D31</f>
        <v>270</v>
      </c>
      <c r="R31" s="38">
        <f t="shared" si="0"/>
        <v>12</v>
      </c>
      <c r="S31" s="39">
        <f t="shared" si="1"/>
        <v>4.1666666666666664E-2</v>
      </c>
      <c r="T31" s="40">
        <f t="shared" si="2"/>
        <v>170</v>
      </c>
    </row>
    <row r="32" spans="2:20" ht="21" x14ac:dyDescent="0.25">
      <c r="B32" s="176"/>
      <c r="D32" s="161"/>
      <c r="E32" s="56" t="s">
        <v>25</v>
      </c>
      <c r="F32" s="61">
        <f>H32*G32*24</f>
        <v>0.28000000000000003</v>
      </c>
      <c r="G32" s="74">
        <v>1.3888888888888889E-3</v>
      </c>
      <c r="H32" s="65">
        <f t="shared" si="12"/>
        <v>8.4</v>
      </c>
      <c r="I32" s="69">
        <f t="shared" ref="I32" si="16">60/H32</f>
        <v>7.1428571428571423</v>
      </c>
      <c r="J32" s="57">
        <v>70</v>
      </c>
      <c r="K32" s="57">
        <f t="shared" si="13"/>
        <v>130.9</v>
      </c>
      <c r="L32" s="58">
        <f>VLOOKUP(J32,'Données '!S29:T42,2,FALSE)</f>
        <v>77</v>
      </c>
      <c r="O32" s="24">
        <f>G32*D31</f>
        <v>6.9444444444444449E-3</v>
      </c>
      <c r="Q32" s="30">
        <f>J32*F32*D31</f>
        <v>98</v>
      </c>
      <c r="R32" s="38">
        <f t="shared" si="0"/>
        <v>12</v>
      </c>
      <c r="S32" s="39">
        <f t="shared" si="1"/>
        <v>4.1666666666666664E-2</v>
      </c>
      <c r="T32" s="40">
        <f t="shared" si="2"/>
        <v>170</v>
      </c>
    </row>
    <row r="33" spans="2:20" ht="21.6" thickBot="1" x14ac:dyDescent="0.3">
      <c r="B33" s="176"/>
      <c r="D33" s="178" t="s">
        <v>26</v>
      </c>
      <c r="E33" s="179"/>
      <c r="F33" s="62">
        <f>H33*G33*24</f>
        <v>1.2999999999999998</v>
      </c>
      <c r="G33" s="73">
        <v>6.9444444444444441E-3</v>
      </c>
      <c r="H33" s="66">
        <f t="shared" si="12"/>
        <v>7.8</v>
      </c>
      <c r="I33" s="70">
        <f t="shared" ref="I33" si="17">(60/H33)/24</f>
        <v>0.32051282051282054</v>
      </c>
      <c r="J33" s="15">
        <v>65</v>
      </c>
      <c r="K33" s="15">
        <f t="shared" si="13"/>
        <v>120.7</v>
      </c>
      <c r="L33" s="16">
        <f>VLOOKUP(J33,'Données '!S29:T42,2,FALSE)</f>
        <v>71</v>
      </c>
      <c r="N33" s="25">
        <f>G33</f>
        <v>6.9444444444444441E-3</v>
      </c>
      <c r="Q33" s="30">
        <f>J33*F33</f>
        <v>84.499999999999986</v>
      </c>
      <c r="R33" s="38">
        <f t="shared" si="0"/>
        <v>12</v>
      </c>
      <c r="S33" s="39">
        <f t="shared" si="1"/>
        <v>4.1666666666666664E-2</v>
      </c>
      <c r="T33" s="40">
        <f t="shared" si="2"/>
        <v>170</v>
      </c>
    </row>
    <row r="34" spans="2:20" ht="14.4" thickTop="1" thickBot="1" x14ac:dyDescent="0.3">
      <c r="B34" s="176"/>
      <c r="N34" s="1"/>
      <c r="O34" s="1"/>
      <c r="P34" s="1"/>
      <c r="R34" s="38">
        <f t="shared" si="0"/>
        <v>12</v>
      </c>
      <c r="S34" s="39">
        <f t="shared" si="1"/>
        <v>4.1666666666666664E-2</v>
      </c>
      <c r="T34" s="40">
        <f t="shared" si="2"/>
        <v>170</v>
      </c>
    </row>
    <row r="35" spans="2:20" ht="24" thickTop="1" x14ac:dyDescent="0.25">
      <c r="B35" s="176"/>
      <c r="D35" s="156" t="s">
        <v>20</v>
      </c>
      <c r="E35" s="157"/>
      <c r="F35" s="9" t="s">
        <v>1</v>
      </c>
      <c r="G35" s="9" t="s">
        <v>0</v>
      </c>
      <c r="H35" s="9" t="s">
        <v>100</v>
      </c>
      <c r="I35" s="9" t="s">
        <v>99</v>
      </c>
      <c r="J35" s="55" t="s">
        <v>3</v>
      </c>
      <c r="K35" s="9" t="s">
        <v>22</v>
      </c>
      <c r="L35" s="10" t="s">
        <v>29</v>
      </c>
      <c r="N35" s="25"/>
      <c r="Q35" s="29"/>
      <c r="R35" s="38">
        <f t="shared" si="0"/>
        <v>12</v>
      </c>
      <c r="S35" s="39">
        <f t="shared" si="1"/>
        <v>4.1666666666666664E-2</v>
      </c>
      <c r="T35" s="40">
        <f t="shared" si="2"/>
        <v>170</v>
      </c>
    </row>
    <row r="36" spans="2:20" ht="26.55" customHeight="1" thickBot="1" x14ac:dyDescent="0.3">
      <c r="B36" s="176"/>
      <c r="D36" s="162" t="s">
        <v>30</v>
      </c>
      <c r="E36" s="163"/>
      <c r="F36" s="62">
        <f>H36*G36*24</f>
        <v>9.75</v>
      </c>
      <c r="G36" s="14">
        <v>5.2083333333333336E-2</v>
      </c>
      <c r="H36" s="66">
        <f>R36*J36/100</f>
        <v>7.8</v>
      </c>
      <c r="I36" s="70">
        <f t="shared" ref="I36" si="18">(60/H36)/24</f>
        <v>0.32051282051282054</v>
      </c>
      <c r="J36" s="15">
        <v>65</v>
      </c>
      <c r="K36" s="15">
        <f>(T36*L36)/100</f>
        <v>120.7</v>
      </c>
      <c r="L36" s="16">
        <f>VLOOKUP(J36,'Données '!S29:T42,2,FALSE)</f>
        <v>71</v>
      </c>
      <c r="N36" s="25">
        <f>G36</f>
        <v>5.2083333333333336E-2</v>
      </c>
      <c r="Q36" s="30">
        <f>J36*F36</f>
        <v>633.75</v>
      </c>
      <c r="R36" s="38">
        <f t="shared" si="0"/>
        <v>12</v>
      </c>
      <c r="S36" s="39">
        <f t="shared" si="1"/>
        <v>4.1666666666666664E-2</v>
      </c>
      <c r="T36" s="40">
        <f t="shared" si="2"/>
        <v>170</v>
      </c>
    </row>
    <row r="37" spans="2:20" ht="14.4" thickTop="1" thickBot="1" x14ac:dyDescent="0.3">
      <c r="B37" s="176"/>
      <c r="N37" s="1"/>
      <c r="O37" s="1"/>
      <c r="P37" s="1"/>
      <c r="R37" s="38">
        <f t="shared" si="0"/>
        <v>12</v>
      </c>
      <c r="S37" s="39">
        <f t="shared" si="1"/>
        <v>4.1666666666666664E-2</v>
      </c>
      <c r="T37" s="40">
        <f t="shared" si="2"/>
        <v>170</v>
      </c>
    </row>
    <row r="38" spans="2:20" ht="24" thickTop="1" x14ac:dyDescent="0.25">
      <c r="B38" s="176"/>
      <c r="D38" s="156" t="s">
        <v>31</v>
      </c>
      <c r="E38" s="157"/>
      <c r="F38" s="9" t="s">
        <v>1</v>
      </c>
      <c r="G38" s="9" t="s">
        <v>0</v>
      </c>
      <c r="H38" s="9" t="s">
        <v>100</v>
      </c>
      <c r="I38" s="9" t="s">
        <v>99</v>
      </c>
      <c r="J38" s="55" t="s">
        <v>3</v>
      </c>
      <c r="K38" s="9" t="s">
        <v>22</v>
      </c>
      <c r="L38" s="10" t="s">
        <v>29</v>
      </c>
      <c r="Q38" s="30"/>
      <c r="R38" s="38">
        <f t="shared" si="0"/>
        <v>12</v>
      </c>
      <c r="S38" s="39">
        <f t="shared" si="1"/>
        <v>4.1666666666666664E-2</v>
      </c>
      <c r="T38" s="40">
        <f t="shared" si="2"/>
        <v>170</v>
      </c>
    </row>
    <row r="39" spans="2:20" ht="21" x14ac:dyDescent="0.25">
      <c r="B39" s="176"/>
      <c r="D39" s="158" t="s">
        <v>23</v>
      </c>
      <c r="E39" s="159"/>
      <c r="F39" s="59">
        <f>H39*G39*24</f>
        <v>2.5999999999999996</v>
      </c>
      <c r="G39" s="11">
        <v>1.3888888888888888E-2</v>
      </c>
      <c r="H39" s="63">
        <f>R39*J39/100</f>
        <v>7.8</v>
      </c>
      <c r="I39" s="67">
        <f>(60/H39)/24</f>
        <v>0.32051282051282054</v>
      </c>
      <c r="J39" s="12">
        <v>65</v>
      </c>
      <c r="K39" s="12">
        <f>(T39*L39)/100</f>
        <v>120.7</v>
      </c>
      <c r="L39" s="13">
        <f>VLOOKUP(J39,'Données '!S41:T54,2,FALSE)</f>
        <v>71</v>
      </c>
      <c r="N39" s="25">
        <f>G39</f>
        <v>1.3888888888888888E-2</v>
      </c>
      <c r="Q39" s="30">
        <f t="shared" ref="Q39:Q43" si="19">J39*F39</f>
        <v>168.99999999999997</v>
      </c>
      <c r="R39" s="38">
        <f t="shared" si="0"/>
        <v>12</v>
      </c>
      <c r="S39" s="39">
        <f t="shared" si="1"/>
        <v>4.1666666666666664E-2</v>
      </c>
      <c r="T39" s="40">
        <f t="shared" si="2"/>
        <v>170</v>
      </c>
    </row>
    <row r="40" spans="2:20" ht="21" x14ac:dyDescent="0.25">
      <c r="B40" s="176"/>
      <c r="D40" s="173" t="s">
        <v>32</v>
      </c>
      <c r="E40" s="174"/>
      <c r="F40" s="76">
        <f>H40*G40*24</f>
        <v>2.4</v>
      </c>
      <c r="G40" s="51">
        <v>1.0416666666666666E-2</v>
      </c>
      <c r="H40" s="79">
        <f t="shared" ref="H40:H43" si="20">R40*J40/100</f>
        <v>9.6</v>
      </c>
      <c r="I40" s="81">
        <f t="shared" ref="I40:I43" si="21">(60/H40)/24</f>
        <v>0.26041666666666669</v>
      </c>
      <c r="J40" s="52">
        <v>80</v>
      </c>
      <c r="K40" s="52">
        <f t="shared" ref="K40:K43" si="22">(T40*L40)/100</f>
        <v>149.6</v>
      </c>
      <c r="L40" s="53">
        <f>VLOOKUP(J40,'Données '!S42:T55,2,FALSE)</f>
        <v>88</v>
      </c>
      <c r="O40" s="24">
        <f>G40</f>
        <v>1.0416666666666666E-2</v>
      </c>
      <c r="Q40" s="30">
        <f t="shared" si="19"/>
        <v>192</v>
      </c>
      <c r="R40" s="38">
        <f t="shared" si="0"/>
        <v>12</v>
      </c>
      <c r="S40" s="39">
        <f t="shared" si="1"/>
        <v>4.1666666666666664E-2</v>
      </c>
      <c r="T40" s="40">
        <f t="shared" si="2"/>
        <v>170</v>
      </c>
    </row>
    <row r="41" spans="2:20" ht="21" x14ac:dyDescent="0.25">
      <c r="B41" s="176"/>
      <c r="D41" s="158" t="s">
        <v>26</v>
      </c>
      <c r="E41" s="159"/>
      <c r="F41" s="59">
        <f t="shared" ref="F41:F43" si="23">H41*G41*24</f>
        <v>1.9499999999999997</v>
      </c>
      <c r="G41" s="11">
        <v>1.0416666666666666E-2</v>
      </c>
      <c r="H41" s="63">
        <f t="shared" si="20"/>
        <v>7.8</v>
      </c>
      <c r="I41" s="67">
        <f>(60/H41)/24</f>
        <v>0.32051282051282054</v>
      </c>
      <c r="J41" s="12">
        <v>65</v>
      </c>
      <c r="K41" s="12">
        <f t="shared" si="22"/>
        <v>120.7</v>
      </c>
      <c r="L41" s="13">
        <f>VLOOKUP(J41,'Données '!S43:T56,2,FALSE)</f>
        <v>71</v>
      </c>
      <c r="N41" s="25">
        <f>G41</f>
        <v>1.0416666666666666E-2</v>
      </c>
      <c r="Q41" s="30">
        <f t="shared" si="19"/>
        <v>126.74999999999999</v>
      </c>
      <c r="R41" s="38">
        <f t="shared" si="0"/>
        <v>12</v>
      </c>
      <c r="S41" s="39">
        <f t="shared" si="1"/>
        <v>4.1666666666666664E-2</v>
      </c>
      <c r="T41" s="40">
        <f t="shared" si="2"/>
        <v>170</v>
      </c>
    </row>
    <row r="42" spans="2:20" ht="21" x14ac:dyDescent="0.25">
      <c r="B42" s="176"/>
      <c r="D42" s="173" t="s">
        <v>32</v>
      </c>
      <c r="E42" s="174"/>
      <c r="F42" s="76">
        <f t="shared" si="23"/>
        <v>2.4</v>
      </c>
      <c r="G42" s="51">
        <v>1.0416666666666666E-2</v>
      </c>
      <c r="H42" s="79">
        <f t="shared" si="20"/>
        <v>9.6</v>
      </c>
      <c r="I42" s="81">
        <f t="shared" si="21"/>
        <v>0.26041666666666669</v>
      </c>
      <c r="J42" s="52">
        <v>80</v>
      </c>
      <c r="K42" s="52">
        <f t="shared" si="22"/>
        <v>149.6</v>
      </c>
      <c r="L42" s="53">
        <f>VLOOKUP(J42,'Données '!S44:T57,2,FALSE)</f>
        <v>88</v>
      </c>
      <c r="O42" s="24">
        <f>G42</f>
        <v>1.0416666666666666E-2</v>
      </c>
      <c r="Q42" s="30">
        <f t="shared" si="19"/>
        <v>192</v>
      </c>
      <c r="R42" s="38">
        <f t="shared" si="0"/>
        <v>12</v>
      </c>
      <c r="S42" s="39">
        <f t="shared" si="1"/>
        <v>4.1666666666666664E-2</v>
      </c>
      <c r="T42" s="40">
        <f t="shared" si="2"/>
        <v>170</v>
      </c>
    </row>
    <row r="43" spans="2:20" ht="21.6" thickBot="1" x14ac:dyDescent="0.3">
      <c r="B43" s="177"/>
      <c r="D43" s="162" t="s">
        <v>26</v>
      </c>
      <c r="E43" s="163"/>
      <c r="F43" s="77">
        <f t="shared" si="23"/>
        <v>3.8999999999999995</v>
      </c>
      <c r="G43" s="14">
        <v>2.0833333333333332E-2</v>
      </c>
      <c r="H43" s="80">
        <f t="shared" si="20"/>
        <v>7.8</v>
      </c>
      <c r="I43" s="70">
        <f t="shared" si="21"/>
        <v>0.32051282051282054</v>
      </c>
      <c r="J43" s="15">
        <v>65</v>
      </c>
      <c r="K43" s="15">
        <f t="shared" si="22"/>
        <v>120.7</v>
      </c>
      <c r="L43" s="17">
        <f>VLOOKUP(J43,'Données '!S45:T58,2,FALSE)</f>
        <v>71</v>
      </c>
      <c r="N43" s="25">
        <f>G43</f>
        <v>2.0833333333333332E-2</v>
      </c>
      <c r="Q43" s="30">
        <f t="shared" si="19"/>
        <v>253.49999999999997</v>
      </c>
      <c r="R43" s="38">
        <f t="shared" si="0"/>
        <v>12</v>
      </c>
      <c r="S43" s="39">
        <f t="shared" si="1"/>
        <v>4.1666666666666664E-2</v>
      </c>
      <c r="T43" s="40">
        <f t="shared" si="2"/>
        <v>170</v>
      </c>
    </row>
    <row r="44" spans="2:20" ht="13.8" thickTop="1" x14ac:dyDescent="0.25">
      <c r="N44" s="32"/>
      <c r="O44" s="32"/>
      <c r="P44" s="32"/>
      <c r="R44" s="38">
        <f t="shared" si="0"/>
        <v>12</v>
      </c>
      <c r="S44" s="39">
        <f t="shared" si="1"/>
        <v>4.1666666666666664E-2</v>
      </c>
      <c r="T44" s="40">
        <f t="shared" si="2"/>
        <v>170</v>
      </c>
    </row>
    <row r="45" spans="2:20" ht="13.8" thickBot="1" x14ac:dyDescent="0.3">
      <c r="N45" s="32"/>
      <c r="O45" s="32"/>
      <c r="P45" s="32"/>
      <c r="R45" s="38">
        <f t="shared" si="0"/>
        <v>12</v>
      </c>
      <c r="S45" s="39">
        <f t="shared" si="1"/>
        <v>4.1666666666666664E-2</v>
      </c>
      <c r="T45" s="40">
        <f t="shared" si="2"/>
        <v>170</v>
      </c>
    </row>
    <row r="46" spans="2:20" ht="27" thickTop="1" thickBot="1" x14ac:dyDescent="0.3">
      <c r="B46" s="150" t="s">
        <v>35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2"/>
      <c r="N46" s="26">
        <f>SUM(N48:N68)</f>
        <v>0.10277777777777777</v>
      </c>
      <c r="O46" s="27">
        <f>SUM(O48:O68)</f>
        <v>5.2083333333333336E-2</v>
      </c>
      <c r="P46" s="28">
        <f>SUM(P48:P68)</f>
        <v>3.3024691358024688E-2</v>
      </c>
      <c r="Q46" s="30">
        <f>SUM(Q48:Q68)/100</f>
        <v>28.741</v>
      </c>
      <c r="R46" s="38">
        <f t="shared" si="0"/>
        <v>12</v>
      </c>
      <c r="S46" s="39">
        <f t="shared" si="1"/>
        <v>4.1666666666666664E-2</v>
      </c>
      <c r="T46" s="40">
        <f t="shared" si="2"/>
        <v>170</v>
      </c>
    </row>
    <row r="47" spans="2:20" ht="14.4" thickTop="1" thickBot="1" x14ac:dyDescent="0.3">
      <c r="N47" s="1"/>
      <c r="O47" s="1"/>
      <c r="P47" s="1"/>
      <c r="R47" s="38">
        <f t="shared" si="0"/>
        <v>12</v>
      </c>
      <c r="S47" s="39">
        <f t="shared" si="1"/>
        <v>4.1666666666666664E-2</v>
      </c>
      <c r="T47" s="40">
        <f t="shared" si="2"/>
        <v>170</v>
      </c>
    </row>
    <row r="48" spans="2:20" ht="24" thickTop="1" x14ac:dyDescent="0.25">
      <c r="B48" s="175" t="s">
        <v>27</v>
      </c>
      <c r="D48" s="156" t="s">
        <v>28</v>
      </c>
      <c r="E48" s="157"/>
      <c r="F48" s="9" t="s">
        <v>1</v>
      </c>
      <c r="G48" s="9" t="s">
        <v>0</v>
      </c>
      <c r="H48" s="9" t="s">
        <v>100</v>
      </c>
      <c r="I48" s="9" t="s">
        <v>99</v>
      </c>
      <c r="J48" s="55" t="s">
        <v>3</v>
      </c>
      <c r="K48" s="9" t="s">
        <v>22</v>
      </c>
      <c r="L48" s="10" t="s">
        <v>29</v>
      </c>
      <c r="Q48" s="31"/>
      <c r="R48" s="38">
        <f t="shared" si="0"/>
        <v>12</v>
      </c>
      <c r="S48" s="39">
        <f t="shared" si="1"/>
        <v>4.1666666666666664E-2</v>
      </c>
      <c r="T48" s="40">
        <f t="shared" si="2"/>
        <v>170</v>
      </c>
    </row>
    <row r="49" spans="2:20" ht="21" x14ac:dyDescent="0.25">
      <c r="B49" s="176"/>
      <c r="D49" s="158" t="s">
        <v>23</v>
      </c>
      <c r="E49" s="159"/>
      <c r="F49" s="89">
        <f>H49*G49*24</f>
        <v>2.5999999999999996</v>
      </c>
      <c r="G49" s="71">
        <v>1.3888888888888888E-2</v>
      </c>
      <c r="H49" s="63">
        <f t="shared" ref="H49:H55" si="24">R49*J49/100</f>
        <v>7.8</v>
      </c>
      <c r="I49" s="67">
        <f>(60/H49)/24</f>
        <v>0.32051282051282054</v>
      </c>
      <c r="J49" s="12">
        <v>65</v>
      </c>
      <c r="K49" s="12">
        <f t="shared" ref="K49:K55" si="25">(T49*L49)/100</f>
        <v>120.7</v>
      </c>
      <c r="L49" s="13">
        <f>VLOOKUP(J49,'Données '!S51:T64,2,FALSE)</f>
        <v>71</v>
      </c>
      <c r="M49" s="82"/>
      <c r="N49" s="19">
        <f>G49</f>
        <v>1.3888888888888888E-2</v>
      </c>
      <c r="Q49" s="30">
        <f>J49*F49</f>
        <v>168.99999999999997</v>
      </c>
      <c r="R49" s="38">
        <f t="shared" si="0"/>
        <v>12</v>
      </c>
      <c r="S49" s="39">
        <f t="shared" si="1"/>
        <v>4.1666666666666664E-2</v>
      </c>
      <c r="T49" s="40">
        <f t="shared" si="2"/>
        <v>170</v>
      </c>
    </row>
    <row r="50" spans="2:20" ht="21" x14ac:dyDescent="0.25">
      <c r="B50" s="176"/>
      <c r="D50" s="160">
        <v>4</v>
      </c>
      <c r="E50" s="48" t="s">
        <v>24</v>
      </c>
      <c r="F50" s="60">
        <v>0.8</v>
      </c>
      <c r="G50" s="75">
        <f>F50/(H50*24)</f>
        <v>3.0864197530864196E-3</v>
      </c>
      <c r="H50" s="64">
        <f t="shared" si="24"/>
        <v>10.8</v>
      </c>
      <c r="I50" s="68">
        <f t="shared" ref="I50:I51" si="26">(60/H50)/24</f>
        <v>0.23148148148148148</v>
      </c>
      <c r="J50" s="49">
        <v>90</v>
      </c>
      <c r="K50" s="49">
        <f t="shared" si="25"/>
        <v>166.6</v>
      </c>
      <c r="L50" s="50">
        <f>VLOOKUP(J50,'Données '!S51:T64,2,FALSE)</f>
        <v>98</v>
      </c>
      <c r="P50" s="23">
        <f>D50*G50</f>
        <v>1.2345679012345678E-2</v>
      </c>
      <c r="Q50" s="30">
        <f>J50*F50*D50</f>
        <v>288</v>
      </c>
      <c r="R50" s="38">
        <f t="shared" si="0"/>
        <v>12</v>
      </c>
      <c r="S50" s="39">
        <f t="shared" si="1"/>
        <v>4.1666666666666664E-2</v>
      </c>
      <c r="T50" s="40">
        <f t="shared" si="2"/>
        <v>170</v>
      </c>
    </row>
    <row r="51" spans="2:20" ht="21" x14ac:dyDescent="0.25">
      <c r="B51" s="176"/>
      <c r="D51" s="161"/>
      <c r="E51" s="56" t="s">
        <v>25</v>
      </c>
      <c r="F51" s="88">
        <f>H51*G51*24</f>
        <v>0.28000000000000003</v>
      </c>
      <c r="G51" s="72">
        <v>1.3888888888888889E-3</v>
      </c>
      <c r="H51" s="65">
        <f t="shared" si="24"/>
        <v>8.4</v>
      </c>
      <c r="I51" s="69">
        <f t="shared" si="26"/>
        <v>0.29761904761904762</v>
      </c>
      <c r="J51" s="57">
        <v>70</v>
      </c>
      <c r="K51" s="57">
        <f t="shared" si="25"/>
        <v>130.9</v>
      </c>
      <c r="L51" s="58">
        <f>VLOOKUP(J51,'Données '!S51:T64,2,FALSE)</f>
        <v>77</v>
      </c>
      <c r="M51" s="83"/>
      <c r="O51" s="24">
        <f>G51*D50</f>
        <v>5.5555555555555558E-3</v>
      </c>
      <c r="Q51" s="30">
        <f>J51*F51*D50</f>
        <v>78.400000000000006</v>
      </c>
      <c r="R51" s="38">
        <f t="shared" si="0"/>
        <v>12</v>
      </c>
      <c r="S51" s="39">
        <f t="shared" si="1"/>
        <v>4.1666666666666664E-2</v>
      </c>
      <c r="T51" s="40">
        <f t="shared" si="2"/>
        <v>170</v>
      </c>
    </row>
    <row r="52" spans="2:20" ht="21" x14ac:dyDescent="0.25">
      <c r="B52" s="176"/>
      <c r="D52" s="158" t="s">
        <v>26</v>
      </c>
      <c r="E52" s="159"/>
      <c r="F52" s="89">
        <f>H52*G52*24</f>
        <v>0.39</v>
      </c>
      <c r="G52" s="71">
        <v>2.0833333333333333E-3</v>
      </c>
      <c r="H52" s="63">
        <f t="shared" si="24"/>
        <v>7.8</v>
      </c>
      <c r="I52" s="67">
        <f>(60/H52)/24</f>
        <v>0.32051282051282054</v>
      </c>
      <c r="J52" s="12">
        <v>65</v>
      </c>
      <c r="K52" s="12">
        <f t="shared" si="25"/>
        <v>120.7</v>
      </c>
      <c r="L52" s="13">
        <f>VLOOKUP(J52,'Données '!S51:T64,2,FALSE)</f>
        <v>71</v>
      </c>
      <c r="M52" s="82"/>
      <c r="N52" s="25">
        <f>G52</f>
        <v>2.0833333333333333E-3</v>
      </c>
      <c r="Q52" s="30">
        <f>J52*F52</f>
        <v>25.35</v>
      </c>
      <c r="R52" s="38">
        <f t="shared" si="0"/>
        <v>12</v>
      </c>
      <c r="S52" s="39">
        <f t="shared" si="1"/>
        <v>4.1666666666666664E-2</v>
      </c>
      <c r="T52" s="40">
        <f t="shared" si="2"/>
        <v>170</v>
      </c>
    </row>
    <row r="53" spans="2:20" ht="21" x14ac:dyDescent="0.25">
      <c r="B53" s="176"/>
      <c r="D53" s="160">
        <v>4</v>
      </c>
      <c r="E53" s="48" t="s">
        <v>24</v>
      </c>
      <c r="F53" s="60">
        <v>0.8</v>
      </c>
      <c r="G53" s="75">
        <f>F53/(H53*24)</f>
        <v>3.0864197530864196E-3</v>
      </c>
      <c r="H53" s="64">
        <f t="shared" si="24"/>
        <v>10.8</v>
      </c>
      <c r="I53" s="68">
        <f t="shared" ref="I53:I55" si="27">(60/H53)/24</f>
        <v>0.23148148148148148</v>
      </c>
      <c r="J53" s="49">
        <v>90</v>
      </c>
      <c r="K53" s="49">
        <f t="shared" si="25"/>
        <v>166.6</v>
      </c>
      <c r="L53" s="50">
        <f>VLOOKUP(J53,'Données '!S51:T64,2,FALSE)</f>
        <v>98</v>
      </c>
      <c r="P53" s="23">
        <f>D53*G53</f>
        <v>1.2345679012345678E-2</v>
      </c>
      <c r="Q53" s="30">
        <f>J53*F53*D53</f>
        <v>288</v>
      </c>
      <c r="R53" s="38">
        <f t="shared" si="0"/>
        <v>12</v>
      </c>
      <c r="S53" s="39">
        <f t="shared" si="1"/>
        <v>4.1666666666666664E-2</v>
      </c>
      <c r="T53" s="40">
        <f t="shared" si="2"/>
        <v>170</v>
      </c>
    </row>
    <row r="54" spans="2:20" ht="21" x14ac:dyDescent="0.25">
      <c r="B54" s="176"/>
      <c r="D54" s="161"/>
      <c r="E54" s="56" t="s">
        <v>25</v>
      </c>
      <c r="F54" s="88">
        <f>H54*G54*24</f>
        <v>0.28000000000000003</v>
      </c>
      <c r="G54" s="72">
        <v>1.3888888888888889E-3</v>
      </c>
      <c r="H54" s="65">
        <f t="shared" si="24"/>
        <v>8.4</v>
      </c>
      <c r="I54" s="69">
        <f t="shared" si="27"/>
        <v>0.29761904761904762</v>
      </c>
      <c r="J54" s="57">
        <v>70</v>
      </c>
      <c r="K54" s="57">
        <f t="shared" si="25"/>
        <v>130.9</v>
      </c>
      <c r="L54" s="58">
        <f>VLOOKUP(J54,'Données '!S51:T64,2,FALSE)</f>
        <v>77</v>
      </c>
      <c r="O54" s="24">
        <f>G54*D53</f>
        <v>5.5555555555555558E-3</v>
      </c>
      <c r="Q54" s="30">
        <f>J54*F54*D53</f>
        <v>78.400000000000006</v>
      </c>
      <c r="R54" s="38">
        <f t="shared" si="0"/>
        <v>12</v>
      </c>
      <c r="S54" s="39">
        <f t="shared" si="1"/>
        <v>4.1666666666666664E-2</v>
      </c>
      <c r="T54" s="40">
        <f t="shared" si="2"/>
        <v>170</v>
      </c>
    </row>
    <row r="55" spans="2:20" ht="21.6" thickBot="1" x14ac:dyDescent="0.3">
      <c r="B55" s="176"/>
      <c r="D55" s="162" t="s">
        <v>26</v>
      </c>
      <c r="E55" s="163"/>
      <c r="F55" s="78">
        <f>H55*G55*24</f>
        <v>1.2999999999999998</v>
      </c>
      <c r="G55" s="73">
        <v>6.9444444444444441E-3</v>
      </c>
      <c r="H55" s="66">
        <f t="shared" si="24"/>
        <v>7.8</v>
      </c>
      <c r="I55" s="70">
        <f t="shared" si="27"/>
        <v>0.32051282051282054</v>
      </c>
      <c r="J55" s="15">
        <v>65</v>
      </c>
      <c r="K55" s="15">
        <f t="shared" si="25"/>
        <v>120.7</v>
      </c>
      <c r="L55" s="16">
        <f>VLOOKUP(J55,'Données '!S51:T64,2,FALSE)</f>
        <v>71</v>
      </c>
      <c r="M55" s="82"/>
      <c r="N55" s="25">
        <f>G55</f>
        <v>6.9444444444444441E-3</v>
      </c>
      <c r="Q55" s="30">
        <f>J55*F55</f>
        <v>84.499999999999986</v>
      </c>
      <c r="R55" s="38">
        <f t="shared" si="0"/>
        <v>12</v>
      </c>
      <c r="S55" s="39">
        <f t="shared" si="1"/>
        <v>4.1666666666666664E-2</v>
      </c>
      <c r="T55" s="40">
        <f t="shared" si="2"/>
        <v>170</v>
      </c>
    </row>
    <row r="56" spans="2:20" ht="14.4" thickTop="1" thickBot="1" x14ac:dyDescent="0.3">
      <c r="B56" s="176"/>
      <c r="N56" s="1"/>
      <c r="O56" s="1"/>
      <c r="P56" s="1"/>
      <c r="R56" s="38">
        <f t="shared" si="0"/>
        <v>12</v>
      </c>
      <c r="S56" s="39">
        <f t="shared" si="1"/>
        <v>4.1666666666666664E-2</v>
      </c>
      <c r="T56" s="40">
        <f t="shared" si="2"/>
        <v>170</v>
      </c>
    </row>
    <row r="57" spans="2:20" ht="24" thickTop="1" x14ac:dyDescent="0.25">
      <c r="B57" s="176"/>
      <c r="D57" s="156" t="s">
        <v>20</v>
      </c>
      <c r="E57" s="157"/>
      <c r="F57" s="9" t="s">
        <v>1</v>
      </c>
      <c r="G57" s="9" t="s">
        <v>0</v>
      </c>
      <c r="H57" s="9" t="s">
        <v>100</v>
      </c>
      <c r="I57" s="9" t="s">
        <v>99</v>
      </c>
      <c r="J57" s="55" t="s">
        <v>3</v>
      </c>
      <c r="K57" s="9" t="s">
        <v>22</v>
      </c>
      <c r="L57" s="10" t="s">
        <v>29</v>
      </c>
      <c r="N57" s="25"/>
      <c r="Q57" s="29"/>
      <c r="R57" s="38">
        <f t="shared" si="0"/>
        <v>12</v>
      </c>
      <c r="S57" s="39">
        <f t="shared" si="1"/>
        <v>4.1666666666666664E-2</v>
      </c>
      <c r="T57" s="40">
        <f t="shared" si="2"/>
        <v>170</v>
      </c>
    </row>
    <row r="58" spans="2:20" ht="21" x14ac:dyDescent="0.25">
      <c r="B58" s="176"/>
      <c r="D58" s="158" t="s">
        <v>23</v>
      </c>
      <c r="E58" s="159"/>
      <c r="F58" s="59">
        <f>H58*G58*24</f>
        <v>3.8999999999999995</v>
      </c>
      <c r="G58" s="71">
        <v>2.0833333333333332E-2</v>
      </c>
      <c r="H58" s="63">
        <f t="shared" ref="H58:H61" si="28">R58*J58/100</f>
        <v>7.8</v>
      </c>
      <c r="I58" s="67">
        <f>(60/H58)/24</f>
        <v>0.32051282051282054</v>
      </c>
      <c r="J58" s="12">
        <v>65</v>
      </c>
      <c r="K58" s="12">
        <f t="shared" ref="K58:K61" si="29">(T58*L58)/100</f>
        <v>120.7</v>
      </c>
      <c r="L58" s="13">
        <f>VLOOKUP(J58,'Données '!S57:T70,2,FALSE)</f>
        <v>71</v>
      </c>
      <c r="N58" s="19">
        <f>G58</f>
        <v>2.0833333333333332E-2</v>
      </c>
      <c r="Q58" s="30">
        <f>J58*F58</f>
        <v>253.49999999999997</v>
      </c>
      <c r="R58" s="38">
        <f t="shared" si="0"/>
        <v>12</v>
      </c>
      <c r="S58" s="39">
        <f t="shared" si="1"/>
        <v>4.1666666666666664E-2</v>
      </c>
      <c r="T58" s="40">
        <f t="shared" si="2"/>
        <v>170</v>
      </c>
    </row>
    <row r="59" spans="2:20" ht="21" x14ac:dyDescent="0.25">
      <c r="B59" s="176"/>
      <c r="D59" s="160">
        <v>12</v>
      </c>
      <c r="E59" s="48" t="s">
        <v>24</v>
      </c>
      <c r="F59" s="60">
        <v>0.2</v>
      </c>
      <c r="G59" s="75">
        <f>F59/(H59*24)</f>
        <v>6.9444444444444447E-4</v>
      </c>
      <c r="H59" s="64">
        <f t="shared" si="28"/>
        <v>12</v>
      </c>
      <c r="I59" s="68">
        <f t="shared" ref="I59:I61" si="30">(60/H59)/24</f>
        <v>0.20833333333333334</v>
      </c>
      <c r="J59" s="49">
        <v>100</v>
      </c>
      <c r="K59" s="49">
        <f t="shared" si="29"/>
        <v>170</v>
      </c>
      <c r="L59" s="50">
        <f>VLOOKUP(J59,'Données '!S53:T66,2,FALSE)</f>
        <v>100</v>
      </c>
      <c r="P59" s="23">
        <f>D59*G59</f>
        <v>8.3333333333333332E-3</v>
      </c>
      <c r="Q59" s="30">
        <f>J59*F59*D59</f>
        <v>240</v>
      </c>
      <c r="R59" s="38">
        <f t="shared" si="0"/>
        <v>12</v>
      </c>
      <c r="S59" s="39">
        <f t="shared" si="1"/>
        <v>4.1666666666666664E-2</v>
      </c>
      <c r="T59" s="40">
        <f t="shared" si="2"/>
        <v>170</v>
      </c>
    </row>
    <row r="60" spans="2:20" ht="21" x14ac:dyDescent="0.25">
      <c r="B60" s="176"/>
      <c r="D60" s="161"/>
      <c r="E60" s="56" t="s">
        <v>25</v>
      </c>
      <c r="F60" s="61">
        <f>H60*G60*24</f>
        <v>0.10500000000000001</v>
      </c>
      <c r="G60" s="74">
        <v>5.2083333333333333E-4</v>
      </c>
      <c r="H60" s="65">
        <f t="shared" si="28"/>
        <v>8.4</v>
      </c>
      <c r="I60" s="69">
        <f t="shared" si="30"/>
        <v>0.29761904761904762</v>
      </c>
      <c r="J60" s="57">
        <v>70</v>
      </c>
      <c r="K60" s="57">
        <f t="shared" si="29"/>
        <v>130.9</v>
      </c>
      <c r="L60" s="58">
        <f>VLOOKUP(J60,'Données '!S54:T67,2,FALSE)</f>
        <v>77</v>
      </c>
      <c r="O60" s="24">
        <f>G60*D59</f>
        <v>6.2500000000000003E-3</v>
      </c>
      <c r="Q60" s="30">
        <f>J60*F60*D59</f>
        <v>88.2</v>
      </c>
      <c r="R60" s="38">
        <f t="shared" si="0"/>
        <v>12</v>
      </c>
      <c r="S60" s="39">
        <f t="shared" si="1"/>
        <v>4.1666666666666664E-2</v>
      </c>
      <c r="T60" s="40">
        <f t="shared" si="2"/>
        <v>170</v>
      </c>
    </row>
    <row r="61" spans="2:20" ht="21.6" thickBot="1" x14ac:dyDescent="0.3">
      <c r="B61" s="176"/>
      <c r="D61" s="162" t="s">
        <v>26</v>
      </c>
      <c r="E61" s="163"/>
      <c r="F61" s="62">
        <f>H61*G61*24</f>
        <v>3.8999999999999995</v>
      </c>
      <c r="G61" s="73">
        <v>2.0833333333333332E-2</v>
      </c>
      <c r="H61" s="66">
        <f t="shared" si="28"/>
        <v>7.8</v>
      </c>
      <c r="I61" s="70">
        <f t="shared" si="30"/>
        <v>0.32051282051282054</v>
      </c>
      <c r="J61" s="15">
        <v>65</v>
      </c>
      <c r="K61" s="15">
        <f t="shared" si="29"/>
        <v>120.7</v>
      </c>
      <c r="L61" s="16">
        <f>VLOOKUP(J61,'Données '!S54:T67,2,FALSE)</f>
        <v>71</v>
      </c>
      <c r="N61" s="25">
        <f>G61</f>
        <v>2.0833333333333332E-2</v>
      </c>
      <c r="Q61" s="30">
        <f>J61*F61</f>
        <v>253.49999999999997</v>
      </c>
      <c r="R61" s="38">
        <f t="shared" si="0"/>
        <v>12</v>
      </c>
      <c r="S61" s="39">
        <f t="shared" si="1"/>
        <v>4.1666666666666664E-2</v>
      </c>
      <c r="T61" s="40">
        <f t="shared" si="2"/>
        <v>170</v>
      </c>
    </row>
    <row r="62" spans="2:20" ht="14.4" thickTop="1" thickBot="1" x14ac:dyDescent="0.3">
      <c r="B62" s="176"/>
      <c r="N62" s="1"/>
      <c r="O62" s="1"/>
      <c r="P62" s="1"/>
      <c r="R62" s="38">
        <f t="shared" si="0"/>
        <v>12</v>
      </c>
      <c r="S62" s="39">
        <f t="shared" si="1"/>
        <v>4.1666666666666664E-2</v>
      </c>
      <c r="T62" s="40">
        <f t="shared" si="2"/>
        <v>170</v>
      </c>
    </row>
    <row r="63" spans="2:20" ht="24" thickTop="1" x14ac:dyDescent="0.25">
      <c r="B63" s="176"/>
      <c r="D63" s="156" t="s">
        <v>31</v>
      </c>
      <c r="E63" s="157"/>
      <c r="F63" s="9" t="s">
        <v>1</v>
      </c>
      <c r="G63" s="9" t="s">
        <v>0</v>
      </c>
      <c r="H63" s="9" t="s">
        <v>100</v>
      </c>
      <c r="I63" s="9" t="s">
        <v>99</v>
      </c>
      <c r="J63" s="55" t="s">
        <v>3</v>
      </c>
      <c r="K63" s="9" t="s">
        <v>22</v>
      </c>
      <c r="L63" s="10" t="s">
        <v>29</v>
      </c>
      <c r="Q63" s="30"/>
      <c r="R63" s="38">
        <f t="shared" si="0"/>
        <v>12</v>
      </c>
      <c r="S63" s="39">
        <f t="shared" si="1"/>
        <v>4.1666666666666664E-2</v>
      </c>
      <c r="T63" s="40">
        <f t="shared" si="2"/>
        <v>170</v>
      </c>
    </row>
    <row r="64" spans="2:20" ht="21" x14ac:dyDescent="0.25">
      <c r="B64" s="176"/>
      <c r="D64" s="158" t="s">
        <v>23</v>
      </c>
      <c r="E64" s="159"/>
      <c r="F64" s="59">
        <f>H64*G64*24</f>
        <v>3.8999999999999995</v>
      </c>
      <c r="G64" s="11">
        <v>2.0833333333333332E-2</v>
      </c>
      <c r="H64" s="63">
        <f>R64*J64/100</f>
        <v>7.8</v>
      </c>
      <c r="I64" s="67">
        <f>(60/H64)/24</f>
        <v>0.32051282051282054</v>
      </c>
      <c r="J64" s="12">
        <v>65</v>
      </c>
      <c r="K64" s="12">
        <f>(T64*L64)/100</f>
        <v>120.7</v>
      </c>
      <c r="L64" s="13">
        <f>VLOOKUP(J64,'Données '!S63:T76,2,FALSE)</f>
        <v>71</v>
      </c>
      <c r="N64" s="25">
        <f>G64</f>
        <v>2.0833333333333332E-2</v>
      </c>
      <c r="Q64" s="30">
        <f t="shared" ref="Q64:Q68" si="31">J64*F64</f>
        <v>253.49999999999997</v>
      </c>
      <c r="R64" s="38">
        <f t="shared" si="0"/>
        <v>12</v>
      </c>
      <c r="S64" s="39">
        <f t="shared" si="1"/>
        <v>4.1666666666666664E-2</v>
      </c>
      <c r="T64" s="40">
        <f t="shared" si="2"/>
        <v>170</v>
      </c>
    </row>
    <row r="65" spans="2:20" ht="21" x14ac:dyDescent="0.25">
      <c r="B65" s="176"/>
      <c r="D65" s="173" t="s">
        <v>32</v>
      </c>
      <c r="E65" s="174"/>
      <c r="F65" s="76">
        <f>H65*G65*24</f>
        <v>4.5</v>
      </c>
      <c r="G65" s="51">
        <v>2.0833333333333332E-2</v>
      </c>
      <c r="H65" s="79">
        <f>R65*J65/100</f>
        <v>9</v>
      </c>
      <c r="I65" s="81">
        <f t="shared" ref="I65" si="32">(60/H65)/24</f>
        <v>0.27777777777777779</v>
      </c>
      <c r="J65" s="52">
        <v>75</v>
      </c>
      <c r="K65" s="52">
        <f>(T65*L65)/100</f>
        <v>139.4</v>
      </c>
      <c r="L65" s="53">
        <f>VLOOKUP(J65,'Données '!S62:T75,2,FALSE)</f>
        <v>82</v>
      </c>
      <c r="O65" s="24">
        <f>G65</f>
        <v>2.0833333333333332E-2</v>
      </c>
      <c r="Q65" s="30">
        <f t="shared" si="31"/>
        <v>337.5</v>
      </c>
      <c r="R65" s="38">
        <f t="shared" si="0"/>
        <v>12</v>
      </c>
      <c r="S65" s="39">
        <f t="shared" si="1"/>
        <v>4.1666666666666664E-2</v>
      </c>
      <c r="T65" s="40">
        <f t="shared" si="2"/>
        <v>170</v>
      </c>
    </row>
    <row r="66" spans="2:20" ht="21" x14ac:dyDescent="0.25">
      <c r="B66" s="176"/>
      <c r="D66" s="158" t="s">
        <v>26</v>
      </c>
      <c r="E66" s="159"/>
      <c r="F66" s="59">
        <f t="shared" ref="F66:F68" si="33">H66*G66*24</f>
        <v>1.2999999999999998</v>
      </c>
      <c r="G66" s="11">
        <v>6.9444444444444441E-3</v>
      </c>
      <c r="H66" s="63">
        <f>R66*J66/100</f>
        <v>7.8</v>
      </c>
      <c r="I66" s="67">
        <f>(60/H66)/24</f>
        <v>0.32051282051282054</v>
      </c>
      <c r="J66" s="12">
        <v>65</v>
      </c>
      <c r="K66" s="12">
        <f>(T66*L66)/100</f>
        <v>120.7</v>
      </c>
      <c r="L66" s="13">
        <f>VLOOKUP(J66,'Données '!S65:T78,2,FALSE)</f>
        <v>71</v>
      </c>
      <c r="N66" s="25">
        <f>G66</f>
        <v>6.9444444444444441E-3</v>
      </c>
      <c r="Q66" s="30">
        <f t="shared" si="31"/>
        <v>84.499999999999986</v>
      </c>
      <c r="R66" s="38">
        <f t="shared" si="0"/>
        <v>12</v>
      </c>
      <c r="S66" s="39">
        <f t="shared" si="1"/>
        <v>4.1666666666666664E-2</v>
      </c>
      <c r="T66" s="40">
        <f t="shared" si="2"/>
        <v>170</v>
      </c>
    </row>
    <row r="67" spans="2:20" ht="21" x14ac:dyDescent="0.25">
      <c r="B67" s="176"/>
      <c r="D67" s="173" t="s">
        <v>32</v>
      </c>
      <c r="E67" s="174"/>
      <c r="F67" s="76">
        <f t="shared" si="33"/>
        <v>3</v>
      </c>
      <c r="G67" s="51">
        <v>1.3888888888888888E-2</v>
      </c>
      <c r="H67" s="79">
        <f>R67*J67/100</f>
        <v>9</v>
      </c>
      <c r="I67" s="81">
        <f t="shared" ref="I67:I68" si="34">(60/H67)/24</f>
        <v>0.27777777777777779</v>
      </c>
      <c r="J67" s="52">
        <v>75</v>
      </c>
      <c r="K67" s="52">
        <f>(T67*L67)/100</f>
        <v>139.4</v>
      </c>
      <c r="L67" s="53">
        <f>VLOOKUP(J67,'Données '!S64:T77,2,FALSE)</f>
        <v>82</v>
      </c>
      <c r="O67" s="24">
        <f>G67</f>
        <v>1.3888888888888888E-2</v>
      </c>
      <c r="Q67" s="30">
        <f t="shared" si="31"/>
        <v>225</v>
      </c>
      <c r="R67" s="38">
        <f t="shared" si="0"/>
        <v>12</v>
      </c>
      <c r="S67" s="39">
        <f t="shared" si="1"/>
        <v>4.1666666666666664E-2</v>
      </c>
      <c r="T67" s="40">
        <f t="shared" si="2"/>
        <v>170</v>
      </c>
    </row>
    <row r="68" spans="2:20" ht="21.6" thickBot="1" x14ac:dyDescent="0.3">
      <c r="B68" s="177"/>
      <c r="D68" s="162" t="s">
        <v>26</v>
      </c>
      <c r="E68" s="163"/>
      <c r="F68" s="77">
        <f t="shared" si="33"/>
        <v>1.9499999999999997</v>
      </c>
      <c r="G68" s="14">
        <v>1.0416666666666666E-2</v>
      </c>
      <c r="H68" s="80">
        <f>R68*J68/100</f>
        <v>7.8</v>
      </c>
      <c r="I68" s="70">
        <f t="shared" si="34"/>
        <v>0.32051282051282054</v>
      </c>
      <c r="J68" s="15">
        <v>65</v>
      </c>
      <c r="K68" s="15">
        <f>(T68*L68)/100</f>
        <v>120.7</v>
      </c>
      <c r="L68" s="17">
        <f>VLOOKUP(J68,'Données '!S67:T80,2,FALSE)</f>
        <v>71</v>
      </c>
      <c r="N68" s="25">
        <f>G68</f>
        <v>1.0416666666666666E-2</v>
      </c>
      <c r="Q68" s="30">
        <f t="shared" si="31"/>
        <v>126.74999999999999</v>
      </c>
      <c r="R68" s="38">
        <f t="shared" si="0"/>
        <v>12</v>
      </c>
      <c r="S68" s="39">
        <f t="shared" si="1"/>
        <v>4.1666666666666664E-2</v>
      </c>
      <c r="T68" s="40">
        <f t="shared" si="2"/>
        <v>170</v>
      </c>
    </row>
    <row r="69" spans="2:20" ht="13.8" thickTop="1" x14ac:dyDescent="0.25">
      <c r="N69" s="32"/>
      <c r="O69" s="32"/>
      <c r="P69" s="32"/>
      <c r="R69" s="38">
        <f t="shared" si="0"/>
        <v>12</v>
      </c>
      <c r="S69" s="39">
        <f t="shared" si="1"/>
        <v>4.1666666666666664E-2</v>
      </c>
      <c r="T69" s="40">
        <f t="shared" si="2"/>
        <v>170</v>
      </c>
    </row>
    <row r="70" spans="2:20" ht="13.8" thickBot="1" x14ac:dyDescent="0.3">
      <c r="N70" s="32"/>
      <c r="O70" s="32"/>
      <c r="P70" s="32"/>
      <c r="R70" s="38">
        <f t="shared" ref="R70:R126" si="35">R69</f>
        <v>12</v>
      </c>
      <c r="S70" s="39">
        <f t="shared" ref="S70:S126" si="36">S69</f>
        <v>4.1666666666666664E-2</v>
      </c>
      <c r="T70" s="40">
        <f t="shared" ref="T70:T126" si="37">T69</f>
        <v>170</v>
      </c>
    </row>
    <row r="71" spans="2:20" ht="27" thickTop="1" thickBot="1" x14ac:dyDescent="0.3">
      <c r="B71" s="150" t="s">
        <v>36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2"/>
      <c r="N71" s="26">
        <f>SUM(N73:N93)</f>
        <v>0.11666666666666665</v>
      </c>
      <c r="O71" s="27">
        <f>SUM(O73:O93)</f>
        <v>7.1874999999999994E-2</v>
      </c>
      <c r="P71" s="28">
        <f>SUM(P73:P93)</f>
        <v>2.6633986928104578E-2</v>
      </c>
      <c r="Q71" s="30">
        <f>SUM(Q73:Q93)/100</f>
        <v>31.373999999999995</v>
      </c>
      <c r="R71" s="38">
        <f t="shared" si="35"/>
        <v>12</v>
      </c>
      <c r="S71" s="39">
        <f t="shared" si="36"/>
        <v>4.1666666666666664E-2</v>
      </c>
      <c r="T71" s="40">
        <f t="shared" si="37"/>
        <v>170</v>
      </c>
    </row>
    <row r="72" spans="2:20" ht="14.4" thickTop="1" thickBot="1" x14ac:dyDescent="0.3">
      <c r="N72" s="1"/>
      <c r="O72" s="1"/>
      <c r="P72" s="1"/>
      <c r="R72" s="38">
        <f t="shared" si="35"/>
        <v>12</v>
      </c>
      <c r="S72" s="39">
        <f t="shared" si="36"/>
        <v>4.1666666666666664E-2</v>
      </c>
      <c r="T72" s="40">
        <f t="shared" si="37"/>
        <v>170</v>
      </c>
    </row>
    <row r="73" spans="2:20" ht="24" thickTop="1" x14ac:dyDescent="0.25">
      <c r="B73" s="175" t="s">
        <v>27</v>
      </c>
      <c r="D73" s="156" t="s">
        <v>28</v>
      </c>
      <c r="E73" s="157"/>
      <c r="F73" s="9" t="s">
        <v>1</v>
      </c>
      <c r="G73" s="9" t="s">
        <v>0</v>
      </c>
      <c r="H73" s="9" t="s">
        <v>100</v>
      </c>
      <c r="I73" s="9" t="s">
        <v>99</v>
      </c>
      <c r="J73" s="55" t="s">
        <v>3</v>
      </c>
      <c r="K73" s="9" t="s">
        <v>22</v>
      </c>
      <c r="L73" s="10" t="s">
        <v>29</v>
      </c>
      <c r="Q73" s="31"/>
      <c r="R73" s="38">
        <f t="shared" si="35"/>
        <v>12</v>
      </c>
      <c r="S73" s="39">
        <f t="shared" si="36"/>
        <v>4.1666666666666664E-2</v>
      </c>
      <c r="T73" s="40">
        <f t="shared" si="37"/>
        <v>170</v>
      </c>
    </row>
    <row r="74" spans="2:20" ht="21" x14ac:dyDescent="0.25">
      <c r="B74" s="176"/>
      <c r="D74" s="158" t="s">
        <v>23</v>
      </c>
      <c r="E74" s="159"/>
      <c r="F74" s="59">
        <f>H74*G74*24</f>
        <v>2.5999999999999996</v>
      </c>
      <c r="G74" s="71">
        <v>1.3888888888888888E-2</v>
      </c>
      <c r="H74" s="63">
        <f t="shared" ref="H74:H80" si="38">R74*J74/100</f>
        <v>7.8</v>
      </c>
      <c r="I74" s="67">
        <f>(60/H74)/24</f>
        <v>0.32051282051282054</v>
      </c>
      <c r="J74" s="12">
        <v>65</v>
      </c>
      <c r="K74" s="12">
        <f t="shared" ref="K74:K80" si="39">(T74*L74)/100</f>
        <v>120.7</v>
      </c>
      <c r="L74" s="13">
        <f>VLOOKUP(J74,'Données '!S73:T86,2,FALSE)</f>
        <v>71</v>
      </c>
      <c r="N74" s="19">
        <f>G74</f>
        <v>1.3888888888888888E-2</v>
      </c>
      <c r="Q74" s="30">
        <f>J74*F74</f>
        <v>168.99999999999997</v>
      </c>
      <c r="R74" s="38">
        <f t="shared" si="35"/>
        <v>12</v>
      </c>
      <c r="S74" s="39">
        <f t="shared" si="36"/>
        <v>4.1666666666666664E-2</v>
      </c>
      <c r="T74" s="40">
        <f t="shared" si="37"/>
        <v>170</v>
      </c>
    </row>
    <row r="75" spans="2:20" ht="21" x14ac:dyDescent="0.25">
      <c r="B75" s="176"/>
      <c r="D75" s="160">
        <v>4</v>
      </c>
      <c r="E75" s="48" t="s">
        <v>24</v>
      </c>
      <c r="F75" s="60">
        <v>1</v>
      </c>
      <c r="G75" s="75">
        <f>F75/(H75*24)</f>
        <v>4.0849673202614381E-3</v>
      </c>
      <c r="H75" s="64">
        <f t="shared" si="38"/>
        <v>10.199999999999999</v>
      </c>
      <c r="I75" s="68">
        <f t="shared" ref="I75:I76" si="40">(60/H75)/24</f>
        <v>0.24509803921568629</v>
      </c>
      <c r="J75" s="49">
        <v>85</v>
      </c>
      <c r="K75" s="49">
        <f t="shared" si="39"/>
        <v>158.1</v>
      </c>
      <c r="L75" s="50">
        <f>VLOOKUP(J75,'Données '!S73:T86,2,FALSE)</f>
        <v>93</v>
      </c>
      <c r="P75" s="23">
        <f>D75*G75</f>
        <v>1.6339869281045753E-2</v>
      </c>
      <c r="Q75" s="30">
        <f>J75*F75*D75</f>
        <v>340</v>
      </c>
      <c r="R75" s="38">
        <f t="shared" si="35"/>
        <v>12</v>
      </c>
      <c r="S75" s="39">
        <f t="shared" si="36"/>
        <v>4.1666666666666664E-2</v>
      </c>
      <c r="T75" s="40">
        <f t="shared" si="37"/>
        <v>170</v>
      </c>
    </row>
    <row r="76" spans="2:20" ht="21" x14ac:dyDescent="0.25">
      <c r="B76" s="176"/>
      <c r="D76" s="161"/>
      <c r="E76" s="56" t="s">
        <v>25</v>
      </c>
      <c r="F76" s="61">
        <f>H76*G76*24</f>
        <v>0.35</v>
      </c>
      <c r="G76" s="74">
        <v>1.736111111111111E-3</v>
      </c>
      <c r="H76" s="65">
        <f t="shared" si="38"/>
        <v>8.4</v>
      </c>
      <c r="I76" s="69">
        <f t="shared" si="40"/>
        <v>0.29761904761904762</v>
      </c>
      <c r="J76" s="57">
        <v>70</v>
      </c>
      <c r="K76" s="57">
        <f t="shared" si="39"/>
        <v>130.9</v>
      </c>
      <c r="L76" s="58">
        <f>VLOOKUP(J76,'Données '!S73:T86,2,FALSE)</f>
        <v>77</v>
      </c>
      <c r="O76" s="24">
        <f>G76*D75</f>
        <v>6.9444444444444441E-3</v>
      </c>
      <c r="Q76" s="30">
        <f>J76*F76*D75</f>
        <v>98</v>
      </c>
      <c r="R76" s="38">
        <f t="shared" si="35"/>
        <v>12</v>
      </c>
      <c r="S76" s="39">
        <f t="shared" si="36"/>
        <v>4.1666666666666664E-2</v>
      </c>
      <c r="T76" s="40">
        <f t="shared" si="37"/>
        <v>170</v>
      </c>
    </row>
    <row r="77" spans="2:20" ht="21" x14ac:dyDescent="0.25">
      <c r="B77" s="176"/>
      <c r="D77" s="158" t="s">
        <v>26</v>
      </c>
      <c r="E77" s="159"/>
      <c r="F77" s="59">
        <f>H77*G77*24</f>
        <v>0.39</v>
      </c>
      <c r="G77" s="71">
        <v>2.0833333333333333E-3</v>
      </c>
      <c r="H77" s="63">
        <f t="shared" si="38"/>
        <v>7.8</v>
      </c>
      <c r="I77" s="67">
        <f>(60/H77)/24</f>
        <v>0.32051282051282054</v>
      </c>
      <c r="J77" s="12">
        <v>65</v>
      </c>
      <c r="K77" s="12">
        <f t="shared" si="39"/>
        <v>120.7</v>
      </c>
      <c r="L77" s="13">
        <f>VLOOKUP(J77,'Données '!S73:T86,2,FALSE)</f>
        <v>71</v>
      </c>
      <c r="N77" s="25">
        <f>G77</f>
        <v>2.0833333333333333E-3</v>
      </c>
      <c r="Q77" s="30">
        <f>J77*F77</f>
        <v>25.35</v>
      </c>
      <c r="R77" s="38">
        <f t="shared" si="35"/>
        <v>12</v>
      </c>
      <c r="S77" s="39">
        <f t="shared" si="36"/>
        <v>4.1666666666666664E-2</v>
      </c>
      <c r="T77" s="40">
        <f t="shared" si="37"/>
        <v>170</v>
      </c>
    </row>
    <row r="78" spans="2:20" ht="21" x14ac:dyDescent="0.25">
      <c r="B78" s="176"/>
      <c r="D78" s="160">
        <v>3</v>
      </c>
      <c r="E78" s="48" t="s">
        <v>24</v>
      </c>
      <c r="F78" s="60">
        <v>0.5</v>
      </c>
      <c r="G78" s="75">
        <f>F78/(H78*24)</f>
        <v>2.0424836601307191E-3</v>
      </c>
      <c r="H78" s="64">
        <f t="shared" si="38"/>
        <v>10.199999999999999</v>
      </c>
      <c r="I78" s="68">
        <f t="shared" ref="I78:I80" si="41">(60/H78)/24</f>
        <v>0.24509803921568629</v>
      </c>
      <c r="J78" s="49">
        <v>85</v>
      </c>
      <c r="K78" s="49">
        <f t="shared" si="39"/>
        <v>158.1</v>
      </c>
      <c r="L78" s="50">
        <f>VLOOKUP(J78,'Données '!S73:T86,2,FALSE)</f>
        <v>93</v>
      </c>
      <c r="P78" s="23">
        <f>D78*G78</f>
        <v>6.1274509803921576E-3</v>
      </c>
      <c r="Q78" s="30">
        <f>J78*F78*D78</f>
        <v>127.5</v>
      </c>
      <c r="R78" s="38">
        <f t="shared" si="35"/>
        <v>12</v>
      </c>
      <c r="S78" s="39">
        <f t="shared" si="36"/>
        <v>4.1666666666666664E-2</v>
      </c>
      <c r="T78" s="40">
        <f t="shared" si="37"/>
        <v>170</v>
      </c>
    </row>
    <row r="79" spans="2:20" ht="21" x14ac:dyDescent="0.25">
      <c r="B79" s="176"/>
      <c r="D79" s="161"/>
      <c r="E79" s="56" t="s">
        <v>25</v>
      </c>
      <c r="F79" s="61">
        <f>H79*G79*24</f>
        <v>0.35</v>
      </c>
      <c r="G79" s="74">
        <v>1.736111111111111E-3</v>
      </c>
      <c r="H79" s="65">
        <f t="shared" si="38"/>
        <v>8.4</v>
      </c>
      <c r="I79" s="69">
        <f t="shared" si="41"/>
        <v>0.29761904761904762</v>
      </c>
      <c r="J79" s="57">
        <v>70</v>
      </c>
      <c r="K79" s="57">
        <f t="shared" si="39"/>
        <v>130.9</v>
      </c>
      <c r="L79" s="58">
        <f>VLOOKUP(J79,'Données '!S73:T86,2,FALSE)</f>
        <v>77</v>
      </c>
      <c r="O79" s="24">
        <f>G79*D78</f>
        <v>5.208333333333333E-3</v>
      </c>
      <c r="Q79" s="30">
        <f>J79*F79*D78</f>
        <v>73.5</v>
      </c>
      <c r="R79" s="38">
        <f t="shared" si="35"/>
        <v>12</v>
      </c>
      <c r="S79" s="39">
        <f t="shared" si="36"/>
        <v>4.1666666666666664E-2</v>
      </c>
      <c r="T79" s="40">
        <f t="shared" si="37"/>
        <v>170</v>
      </c>
    </row>
    <row r="80" spans="2:20" ht="21.6" thickBot="1" x14ac:dyDescent="0.3">
      <c r="B80" s="176"/>
      <c r="D80" s="162" t="s">
        <v>26</v>
      </c>
      <c r="E80" s="163"/>
      <c r="F80" s="62">
        <f>H80*G80*24</f>
        <v>1.2999999999999998</v>
      </c>
      <c r="G80" s="73">
        <v>6.9444444444444441E-3</v>
      </c>
      <c r="H80" s="66">
        <f t="shared" si="38"/>
        <v>7.8</v>
      </c>
      <c r="I80" s="70">
        <f t="shared" si="41"/>
        <v>0.32051282051282054</v>
      </c>
      <c r="J80" s="15">
        <v>65</v>
      </c>
      <c r="K80" s="15">
        <f t="shared" si="39"/>
        <v>120.7</v>
      </c>
      <c r="L80" s="16">
        <f>VLOOKUP(J80,'Données '!S73:T86,2,FALSE)</f>
        <v>71</v>
      </c>
      <c r="N80" s="25">
        <f>G80</f>
        <v>6.9444444444444441E-3</v>
      </c>
      <c r="Q80" s="30">
        <f>J80*F80</f>
        <v>84.499999999999986</v>
      </c>
      <c r="R80" s="38">
        <f t="shared" si="35"/>
        <v>12</v>
      </c>
      <c r="S80" s="39">
        <f t="shared" si="36"/>
        <v>4.1666666666666664E-2</v>
      </c>
      <c r="T80" s="40">
        <f t="shared" si="37"/>
        <v>170</v>
      </c>
    </row>
    <row r="81" spans="2:20" ht="14.4" thickTop="1" thickBot="1" x14ac:dyDescent="0.3">
      <c r="B81" s="176"/>
      <c r="N81" s="1"/>
      <c r="O81" s="1"/>
      <c r="P81" s="1"/>
      <c r="R81" s="38">
        <f t="shared" si="35"/>
        <v>12</v>
      </c>
      <c r="S81" s="39">
        <f t="shared" si="36"/>
        <v>4.1666666666666664E-2</v>
      </c>
      <c r="T81" s="40">
        <f t="shared" si="37"/>
        <v>170</v>
      </c>
    </row>
    <row r="82" spans="2:20" ht="24" thickTop="1" x14ac:dyDescent="0.25">
      <c r="B82" s="176"/>
      <c r="D82" s="156" t="s">
        <v>20</v>
      </c>
      <c r="E82" s="157"/>
      <c r="F82" s="9" t="s">
        <v>1</v>
      </c>
      <c r="G82" s="9" t="s">
        <v>0</v>
      </c>
      <c r="H82" s="9" t="s">
        <v>100</v>
      </c>
      <c r="I82" s="9" t="s">
        <v>99</v>
      </c>
      <c r="J82" s="55" t="s">
        <v>3</v>
      </c>
      <c r="K82" s="9" t="s">
        <v>22</v>
      </c>
      <c r="L82" s="10" t="s">
        <v>29</v>
      </c>
      <c r="N82" s="25"/>
      <c r="Q82" s="29"/>
      <c r="R82" s="38">
        <f t="shared" si="35"/>
        <v>12</v>
      </c>
      <c r="S82" s="39">
        <f t="shared" si="36"/>
        <v>4.1666666666666664E-2</v>
      </c>
      <c r="T82" s="40">
        <f t="shared" si="37"/>
        <v>170</v>
      </c>
    </row>
    <row r="83" spans="2:20" ht="21" x14ac:dyDescent="0.25">
      <c r="B83" s="176"/>
      <c r="D83" s="158" t="s">
        <v>23</v>
      </c>
      <c r="E83" s="159"/>
      <c r="F83" s="59">
        <f>H83*G83*24</f>
        <v>3.8999999999999995</v>
      </c>
      <c r="G83" s="71">
        <v>2.0833333333333332E-2</v>
      </c>
      <c r="H83" s="63">
        <f t="shared" ref="H83:H86" si="42">R83*J83/100</f>
        <v>7.8</v>
      </c>
      <c r="I83" s="67">
        <f>(60/H83)/24</f>
        <v>0.32051282051282054</v>
      </c>
      <c r="J83" s="12">
        <v>65</v>
      </c>
      <c r="K83" s="12">
        <f t="shared" ref="K83:K86" si="43">(T83*L83)/100</f>
        <v>120.7</v>
      </c>
      <c r="L83" s="13">
        <f>VLOOKUP(J83,'Données '!S82:T95,2,FALSE)</f>
        <v>71</v>
      </c>
      <c r="N83" s="19">
        <f>G83</f>
        <v>2.0833333333333332E-2</v>
      </c>
      <c r="Q83" s="30">
        <f>J83*F83</f>
        <v>253.49999999999997</v>
      </c>
      <c r="R83" s="38">
        <f t="shared" si="35"/>
        <v>12</v>
      </c>
      <c r="S83" s="39">
        <f t="shared" si="36"/>
        <v>4.1666666666666664E-2</v>
      </c>
      <c r="T83" s="40">
        <f t="shared" si="37"/>
        <v>170</v>
      </c>
    </row>
    <row r="84" spans="2:20" ht="21" x14ac:dyDescent="0.25">
      <c r="B84" s="176"/>
      <c r="D84" s="160">
        <v>6</v>
      </c>
      <c r="E84" s="48" t="s">
        <v>24</v>
      </c>
      <c r="F84" s="60">
        <v>0.2</v>
      </c>
      <c r="G84" s="75">
        <f>F84/(H84*24)</f>
        <v>6.9444444444444447E-4</v>
      </c>
      <c r="H84" s="64">
        <f t="shared" ref="H84" si="44">R84*J84/100</f>
        <v>12</v>
      </c>
      <c r="I84" s="68">
        <f t="shared" ref="I84:I86" si="45">(60/H84)/24</f>
        <v>0.20833333333333334</v>
      </c>
      <c r="J84" s="49">
        <v>100</v>
      </c>
      <c r="K84" s="49">
        <f t="shared" ref="K84" si="46">(T84*L84)/100</f>
        <v>170</v>
      </c>
      <c r="L84" s="50">
        <f>VLOOKUP(J84,'Données '!S78:T91,2,FALSE)</f>
        <v>100</v>
      </c>
      <c r="P84" s="23">
        <f>D84*G84</f>
        <v>4.1666666666666666E-3</v>
      </c>
      <c r="Q84" s="30">
        <f>J84*F84*D84</f>
        <v>120</v>
      </c>
      <c r="R84" s="38">
        <f t="shared" si="35"/>
        <v>12</v>
      </c>
      <c r="S84" s="39">
        <f t="shared" si="36"/>
        <v>4.1666666666666664E-2</v>
      </c>
      <c r="T84" s="40">
        <f t="shared" si="37"/>
        <v>170</v>
      </c>
    </row>
    <row r="85" spans="2:20" ht="21" x14ac:dyDescent="0.25">
      <c r="B85" s="176"/>
      <c r="D85" s="161"/>
      <c r="E85" s="56" t="s">
        <v>25</v>
      </c>
      <c r="F85" s="61">
        <f>H85*G85*24</f>
        <v>0.14000000000000001</v>
      </c>
      <c r="G85" s="74">
        <v>6.9444444444444447E-4</v>
      </c>
      <c r="H85" s="65">
        <f t="shared" si="42"/>
        <v>8.4</v>
      </c>
      <c r="I85" s="69">
        <f t="shared" si="45"/>
        <v>0.29761904761904762</v>
      </c>
      <c r="J85" s="57">
        <v>70</v>
      </c>
      <c r="K85" s="57">
        <f t="shared" si="43"/>
        <v>130.9</v>
      </c>
      <c r="L85" s="58">
        <f>VLOOKUP(J85,'Données '!S79:T92,2,FALSE)</f>
        <v>77</v>
      </c>
      <c r="O85" s="24">
        <f>G85*D84</f>
        <v>4.1666666666666666E-3</v>
      </c>
      <c r="Q85" s="30">
        <f>J85*F85*D84</f>
        <v>58.800000000000004</v>
      </c>
      <c r="R85" s="38">
        <f t="shared" si="35"/>
        <v>12</v>
      </c>
      <c r="S85" s="39">
        <f t="shared" si="36"/>
        <v>4.1666666666666664E-2</v>
      </c>
      <c r="T85" s="40">
        <f t="shared" si="37"/>
        <v>170</v>
      </c>
    </row>
    <row r="86" spans="2:20" ht="21.6" thickBot="1" x14ac:dyDescent="0.3">
      <c r="B86" s="176"/>
      <c r="D86" s="162" t="s">
        <v>26</v>
      </c>
      <c r="E86" s="163"/>
      <c r="F86" s="62">
        <f>H86*G86*24</f>
        <v>3.8999999999999995</v>
      </c>
      <c r="G86" s="73">
        <v>2.0833333333333332E-2</v>
      </c>
      <c r="H86" s="66">
        <f t="shared" si="42"/>
        <v>7.8</v>
      </c>
      <c r="I86" s="70">
        <f t="shared" si="45"/>
        <v>0.32051282051282054</v>
      </c>
      <c r="J86" s="15">
        <v>65</v>
      </c>
      <c r="K86" s="15">
        <f t="shared" si="43"/>
        <v>120.7</v>
      </c>
      <c r="L86" s="16">
        <f>VLOOKUP(J86,'Données '!S79:T92,2,FALSE)</f>
        <v>71</v>
      </c>
      <c r="N86" s="25">
        <f>G86</f>
        <v>2.0833333333333332E-2</v>
      </c>
      <c r="Q86" s="30">
        <f>J86*F86</f>
        <v>253.49999999999997</v>
      </c>
      <c r="R86" s="38">
        <f t="shared" si="35"/>
        <v>12</v>
      </c>
      <c r="S86" s="39">
        <f t="shared" si="36"/>
        <v>4.1666666666666664E-2</v>
      </c>
      <c r="T86" s="40">
        <f t="shared" si="37"/>
        <v>170</v>
      </c>
    </row>
    <row r="87" spans="2:20" ht="14.4" thickTop="1" thickBot="1" x14ac:dyDescent="0.3">
      <c r="B87" s="176"/>
      <c r="N87" s="1"/>
      <c r="O87" s="1"/>
      <c r="P87" s="1"/>
      <c r="R87" s="38">
        <f t="shared" si="35"/>
        <v>12</v>
      </c>
      <c r="S87" s="39">
        <f t="shared" si="36"/>
        <v>4.1666666666666664E-2</v>
      </c>
      <c r="T87" s="40">
        <f t="shared" si="37"/>
        <v>170</v>
      </c>
    </row>
    <row r="88" spans="2:20" ht="24" thickTop="1" x14ac:dyDescent="0.25">
      <c r="B88" s="176"/>
      <c r="D88" s="156" t="s">
        <v>31</v>
      </c>
      <c r="E88" s="157"/>
      <c r="F88" s="9" t="s">
        <v>1</v>
      </c>
      <c r="G88" s="9" t="s">
        <v>0</v>
      </c>
      <c r="H88" s="9" t="s">
        <v>100</v>
      </c>
      <c r="I88" s="9" t="s">
        <v>99</v>
      </c>
      <c r="J88" s="55" t="s">
        <v>3</v>
      </c>
      <c r="K88" s="9" t="s">
        <v>22</v>
      </c>
      <c r="L88" s="10" t="s">
        <v>29</v>
      </c>
      <c r="Q88" s="30"/>
      <c r="R88" s="38">
        <f t="shared" si="35"/>
        <v>12</v>
      </c>
      <c r="S88" s="39">
        <f t="shared" si="36"/>
        <v>4.1666666666666664E-2</v>
      </c>
      <c r="T88" s="40">
        <f t="shared" si="37"/>
        <v>170</v>
      </c>
    </row>
    <row r="89" spans="2:20" ht="21" x14ac:dyDescent="0.25">
      <c r="B89" s="176"/>
      <c r="D89" s="158" t="s">
        <v>23</v>
      </c>
      <c r="E89" s="159"/>
      <c r="F89" s="59">
        <f>H89*G89*24</f>
        <v>3.8999999999999995</v>
      </c>
      <c r="G89" s="11">
        <v>2.0833333333333332E-2</v>
      </c>
      <c r="H89" s="63">
        <f>R89*J89/100</f>
        <v>7.8</v>
      </c>
      <c r="I89" s="67">
        <f>(60/H89)/24</f>
        <v>0.32051282051282054</v>
      </c>
      <c r="J89" s="12">
        <v>65</v>
      </c>
      <c r="K89" s="12">
        <f>(T89*L89)/100</f>
        <v>120.7</v>
      </c>
      <c r="L89" s="13">
        <f>VLOOKUP(J89,'Données '!S85:T98,2,FALSE)</f>
        <v>71</v>
      </c>
      <c r="N89" s="25">
        <f>G89</f>
        <v>2.0833333333333332E-2</v>
      </c>
      <c r="Q89" s="30">
        <f t="shared" ref="Q89:Q93" si="47">J89*F89</f>
        <v>253.49999999999997</v>
      </c>
      <c r="R89" s="38">
        <f t="shared" si="35"/>
        <v>12</v>
      </c>
      <c r="S89" s="39">
        <f t="shared" si="36"/>
        <v>4.1666666666666664E-2</v>
      </c>
      <c r="T89" s="40">
        <f t="shared" si="37"/>
        <v>170</v>
      </c>
    </row>
    <row r="90" spans="2:20" ht="21" x14ac:dyDescent="0.25">
      <c r="B90" s="176"/>
      <c r="D90" s="173" t="s">
        <v>32</v>
      </c>
      <c r="E90" s="174"/>
      <c r="F90" s="76">
        <f t="shared" ref="F90:F93" si="48">H90*G90*24</f>
        <v>6</v>
      </c>
      <c r="G90" s="51">
        <v>2.7777777777777776E-2</v>
      </c>
      <c r="H90" s="79">
        <f t="shared" ref="H90:H93" si="49">R90*J90/100</f>
        <v>9</v>
      </c>
      <c r="I90" s="81">
        <f t="shared" ref="I90" si="50">(60/H90)/24</f>
        <v>0.27777777777777779</v>
      </c>
      <c r="J90" s="52">
        <v>75</v>
      </c>
      <c r="K90" s="52">
        <f t="shared" ref="K90:K93" si="51">(T90*L90)/100</f>
        <v>139.4</v>
      </c>
      <c r="L90" s="53">
        <f>VLOOKUP(J90,'Données '!S86:T99,2,FALSE)</f>
        <v>82</v>
      </c>
      <c r="O90" s="24">
        <f>G90</f>
        <v>2.7777777777777776E-2</v>
      </c>
      <c r="Q90" s="30">
        <f t="shared" si="47"/>
        <v>450</v>
      </c>
      <c r="R90" s="38">
        <f t="shared" si="35"/>
        <v>12</v>
      </c>
      <c r="S90" s="39">
        <f t="shared" si="36"/>
        <v>4.1666666666666664E-2</v>
      </c>
      <c r="T90" s="40">
        <f t="shared" si="37"/>
        <v>170</v>
      </c>
    </row>
    <row r="91" spans="2:20" ht="21" x14ac:dyDescent="0.25">
      <c r="B91" s="176"/>
      <c r="D91" s="158" t="s">
        <v>26</v>
      </c>
      <c r="E91" s="159"/>
      <c r="F91" s="59">
        <f t="shared" si="48"/>
        <v>1.9499999999999997</v>
      </c>
      <c r="G91" s="11">
        <v>1.0416666666666666E-2</v>
      </c>
      <c r="H91" s="63">
        <f t="shared" si="49"/>
        <v>7.8</v>
      </c>
      <c r="I91" s="67">
        <f>(60/H91)/24</f>
        <v>0.32051282051282054</v>
      </c>
      <c r="J91" s="12">
        <v>65</v>
      </c>
      <c r="K91" s="12">
        <f t="shared" si="51"/>
        <v>120.7</v>
      </c>
      <c r="L91" s="13">
        <f>VLOOKUP(J91,'Données '!S87:T100,2,FALSE)</f>
        <v>71</v>
      </c>
      <c r="N91" s="25">
        <f>G91</f>
        <v>1.0416666666666666E-2</v>
      </c>
      <c r="Q91" s="30">
        <f t="shared" si="47"/>
        <v>126.74999999999999</v>
      </c>
      <c r="R91" s="38">
        <f t="shared" si="35"/>
        <v>12</v>
      </c>
      <c r="S91" s="39">
        <f t="shared" si="36"/>
        <v>4.1666666666666664E-2</v>
      </c>
      <c r="T91" s="40">
        <f t="shared" si="37"/>
        <v>170</v>
      </c>
    </row>
    <row r="92" spans="2:20" ht="21" x14ac:dyDescent="0.25">
      <c r="B92" s="176"/>
      <c r="D92" s="173" t="s">
        <v>32</v>
      </c>
      <c r="E92" s="174"/>
      <c r="F92" s="76">
        <f t="shared" si="48"/>
        <v>6</v>
      </c>
      <c r="G92" s="51">
        <v>2.7777777777777776E-2</v>
      </c>
      <c r="H92" s="79">
        <f t="shared" si="49"/>
        <v>9</v>
      </c>
      <c r="I92" s="81">
        <f t="shared" ref="I92:I93" si="52">(60/H92)/24</f>
        <v>0.27777777777777779</v>
      </c>
      <c r="J92" s="52">
        <v>75</v>
      </c>
      <c r="K92" s="52">
        <f t="shared" si="51"/>
        <v>139.4</v>
      </c>
      <c r="L92" s="53">
        <f>VLOOKUP(J92,'Données '!S88:T101,2,FALSE)</f>
        <v>82</v>
      </c>
      <c r="O92" s="24">
        <f>G92</f>
        <v>2.7777777777777776E-2</v>
      </c>
      <c r="Q92" s="30">
        <f t="shared" si="47"/>
        <v>450</v>
      </c>
      <c r="R92" s="38">
        <f t="shared" si="35"/>
        <v>12</v>
      </c>
      <c r="S92" s="39">
        <f t="shared" si="36"/>
        <v>4.1666666666666664E-2</v>
      </c>
      <c r="T92" s="40">
        <f t="shared" si="37"/>
        <v>170</v>
      </c>
    </row>
    <row r="93" spans="2:20" ht="21.6" thickBot="1" x14ac:dyDescent="0.3">
      <c r="B93" s="177"/>
      <c r="D93" s="162" t="s">
        <v>26</v>
      </c>
      <c r="E93" s="163"/>
      <c r="F93" s="77">
        <f t="shared" si="48"/>
        <v>3.8999999999999995</v>
      </c>
      <c r="G93" s="14">
        <v>2.0833333333333332E-2</v>
      </c>
      <c r="H93" s="80">
        <f t="shared" si="49"/>
        <v>7.8</v>
      </c>
      <c r="I93" s="70">
        <f t="shared" si="52"/>
        <v>0.32051282051282054</v>
      </c>
      <c r="J93" s="15">
        <v>65</v>
      </c>
      <c r="K93" s="15">
        <f t="shared" si="51"/>
        <v>120.7</v>
      </c>
      <c r="L93" s="17">
        <f>VLOOKUP(J93,'Données '!S89:T102,2,FALSE)</f>
        <v>71</v>
      </c>
      <c r="N93" s="25">
        <f>G93</f>
        <v>2.0833333333333332E-2</v>
      </c>
      <c r="Q93" s="30">
        <f t="shared" si="47"/>
        <v>253.49999999999997</v>
      </c>
      <c r="R93" s="38">
        <f t="shared" si="35"/>
        <v>12</v>
      </c>
      <c r="S93" s="39">
        <f t="shared" si="36"/>
        <v>4.1666666666666664E-2</v>
      </c>
      <c r="T93" s="40">
        <f t="shared" si="37"/>
        <v>170</v>
      </c>
    </row>
    <row r="94" spans="2:20" ht="13.8" thickTop="1" x14ac:dyDescent="0.25">
      <c r="N94" s="32"/>
      <c r="O94" s="32"/>
      <c r="P94" s="32"/>
      <c r="R94" s="38">
        <f t="shared" si="35"/>
        <v>12</v>
      </c>
      <c r="S94" s="39">
        <f t="shared" si="36"/>
        <v>4.1666666666666664E-2</v>
      </c>
      <c r="T94" s="40">
        <f t="shared" si="37"/>
        <v>170</v>
      </c>
    </row>
    <row r="95" spans="2:20" ht="13.8" thickBot="1" x14ac:dyDescent="0.3">
      <c r="N95" s="32"/>
      <c r="O95" s="32"/>
      <c r="P95" s="32"/>
      <c r="R95" s="38">
        <f t="shared" si="35"/>
        <v>12</v>
      </c>
      <c r="S95" s="39">
        <f t="shared" si="36"/>
        <v>4.1666666666666664E-2</v>
      </c>
      <c r="T95" s="40">
        <f t="shared" si="37"/>
        <v>170</v>
      </c>
    </row>
    <row r="96" spans="2:20" ht="27" thickTop="1" thickBot="1" x14ac:dyDescent="0.3">
      <c r="B96" s="150" t="s">
        <v>37</v>
      </c>
      <c r="C96" s="151"/>
      <c r="D96" s="151"/>
      <c r="E96" s="151"/>
      <c r="F96" s="151"/>
      <c r="G96" s="151"/>
      <c r="H96" s="151"/>
      <c r="I96" s="151"/>
      <c r="J96" s="151"/>
      <c r="K96" s="151"/>
      <c r="L96" s="152"/>
      <c r="N96" s="26">
        <f>SUM(N98:N112)</f>
        <v>0.12847222222222221</v>
      </c>
      <c r="O96" s="27">
        <f>SUM(O98:O112)</f>
        <v>7.0833333333333331E-2</v>
      </c>
      <c r="P96" s="28">
        <f>SUM(P98:P112)</f>
        <v>1.5432098765432096E-2</v>
      </c>
      <c r="Q96" s="30">
        <f>SUM(Q98:Q112)/100</f>
        <v>30.5335</v>
      </c>
      <c r="R96" s="38">
        <f t="shared" si="35"/>
        <v>12</v>
      </c>
      <c r="S96" s="39">
        <f t="shared" si="36"/>
        <v>4.1666666666666664E-2</v>
      </c>
      <c r="T96" s="40">
        <f t="shared" si="37"/>
        <v>170</v>
      </c>
    </row>
    <row r="97" spans="2:20" ht="14.4" thickTop="1" thickBot="1" x14ac:dyDescent="0.3">
      <c r="N97" s="1"/>
      <c r="O97" s="1"/>
      <c r="P97" s="1"/>
      <c r="R97" s="38">
        <f t="shared" si="35"/>
        <v>12</v>
      </c>
      <c r="S97" s="39">
        <f t="shared" si="36"/>
        <v>4.1666666666666664E-2</v>
      </c>
      <c r="T97" s="40">
        <f t="shared" si="37"/>
        <v>170</v>
      </c>
    </row>
    <row r="98" spans="2:20" ht="24" thickTop="1" x14ac:dyDescent="0.25">
      <c r="B98" s="153" t="s">
        <v>27</v>
      </c>
      <c r="D98" s="156" t="s">
        <v>28</v>
      </c>
      <c r="E98" s="157"/>
      <c r="F98" s="9" t="s">
        <v>1</v>
      </c>
      <c r="G98" s="9" t="s">
        <v>0</v>
      </c>
      <c r="H98" s="9" t="s">
        <v>100</v>
      </c>
      <c r="I98" s="9" t="s">
        <v>99</v>
      </c>
      <c r="J98" s="55" t="s">
        <v>3</v>
      </c>
      <c r="K98" s="9" t="s">
        <v>22</v>
      </c>
      <c r="L98" s="10" t="s">
        <v>29</v>
      </c>
      <c r="Q98" s="31"/>
      <c r="R98" s="38">
        <f t="shared" si="35"/>
        <v>12</v>
      </c>
      <c r="S98" s="39">
        <f t="shared" si="36"/>
        <v>4.1666666666666664E-2</v>
      </c>
      <c r="T98" s="40">
        <f t="shared" si="37"/>
        <v>170</v>
      </c>
    </row>
    <row r="99" spans="2:20" ht="21" x14ac:dyDescent="0.25">
      <c r="B99" s="154"/>
      <c r="D99" s="158" t="s">
        <v>23</v>
      </c>
      <c r="E99" s="159"/>
      <c r="F99" s="59">
        <f>H99*G99*24</f>
        <v>3.8999999999999995</v>
      </c>
      <c r="G99" s="71">
        <v>2.0833333333333332E-2</v>
      </c>
      <c r="H99" s="63">
        <f t="shared" ref="H99:H102" si="53">R99*J99/100</f>
        <v>7.8</v>
      </c>
      <c r="I99" s="67">
        <f>(60/H99)/24</f>
        <v>0.32051282051282054</v>
      </c>
      <c r="J99" s="12">
        <v>65</v>
      </c>
      <c r="K99" s="12">
        <f t="shared" ref="K99:K102" si="54">(T99*L99)/100</f>
        <v>120.7</v>
      </c>
      <c r="L99" s="13">
        <f>VLOOKUP(J99,'Données '!S95:T108,2,FALSE)</f>
        <v>71</v>
      </c>
      <c r="N99" s="19">
        <f>G99</f>
        <v>2.0833333333333332E-2</v>
      </c>
      <c r="Q99" s="30">
        <f>J99*F99</f>
        <v>253.49999999999997</v>
      </c>
      <c r="R99" s="38">
        <f t="shared" si="35"/>
        <v>12</v>
      </c>
      <c r="S99" s="39">
        <f t="shared" si="36"/>
        <v>4.1666666666666664E-2</v>
      </c>
      <c r="T99" s="40">
        <f t="shared" si="37"/>
        <v>170</v>
      </c>
    </row>
    <row r="100" spans="2:20" ht="21" x14ac:dyDescent="0.25">
      <c r="B100" s="154"/>
      <c r="D100" s="160">
        <v>8</v>
      </c>
      <c r="E100" s="48" t="s">
        <v>24</v>
      </c>
      <c r="F100" s="60">
        <v>0.5</v>
      </c>
      <c r="G100" s="75">
        <f>F100/(H100*24)</f>
        <v>1.929012345679012E-3</v>
      </c>
      <c r="H100" s="64">
        <f t="shared" si="53"/>
        <v>10.8</v>
      </c>
      <c r="I100" s="68">
        <f t="shared" ref="I100:I102" si="55">(60/H100)/24</f>
        <v>0.23148148148148148</v>
      </c>
      <c r="J100" s="49">
        <v>90</v>
      </c>
      <c r="K100" s="49">
        <f t="shared" si="54"/>
        <v>166.6</v>
      </c>
      <c r="L100" s="50">
        <f>VLOOKUP(J100,'Données '!S95:T108,2,FALSE)</f>
        <v>98</v>
      </c>
      <c r="P100" s="23">
        <f>D100*G100</f>
        <v>1.5432098765432096E-2</v>
      </c>
      <c r="Q100" s="30">
        <f>J100*F100*D100</f>
        <v>360</v>
      </c>
      <c r="R100" s="38">
        <f t="shared" si="35"/>
        <v>12</v>
      </c>
      <c r="S100" s="39">
        <f t="shared" si="36"/>
        <v>4.1666666666666664E-2</v>
      </c>
      <c r="T100" s="40">
        <f t="shared" si="37"/>
        <v>170</v>
      </c>
    </row>
    <row r="101" spans="2:20" ht="21" x14ac:dyDescent="0.25">
      <c r="B101" s="154"/>
      <c r="D101" s="161"/>
      <c r="E101" s="56" t="s">
        <v>25</v>
      </c>
      <c r="F101" s="61">
        <f>H101*G101*24</f>
        <v>0.21000000000000002</v>
      </c>
      <c r="G101" s="74">
        <v>1.0416666666666667E-3</v>
      </c>
      <c r="H101" s="65">
        <f t="shared" si="53"/>
        <v>8.4</v>
      </c>
      <c r="I101" s="69">
        <f t="shared" si="55"/>
        <v>0.29761904761904762</v>
      </c>
      <c r="J101" s="57">
        <v>70</v>
      </c>
      <c r="K101" s="57">
        <f t="shared" si="54"/>
        <v>130.9</v>
      </c>
      <c r="L101" s="58">
        <f>VLOOKUP(J101,'Données '!S95:T108,2,FALSE)</f>
        <v>77</v>
      </c>
      <c r="O101" s="24">
        <f>G101*D100</f>
        <v>8.3333333333333332E-3</v>
      </c>
      <c r="Q101" s="30">
        <f>J101*F101*D100</f>
        <v>117.60000000000001</v>
      </c>
      <c r="R101" s="38">
        <f t="shared" si="35"/>
        <v>12</v>
      </c>
      <c r="S101" s="39">
        <f t="shared" si="36"/>
        <v>4.1666666666666664E-2</v>
      </c>
      <c r="T101" s="40">
        <f t="shared" si="37"/>
        <v>170</v>
      </c>
    </row>
    <row r="102" spans="2:20" ht="21.6" thickBot="1" x14ac:dyDescent="0.3">
      <c r="B102" s="154"/>
      <c r="D102" s="162" t="s">
        <v>26</v>
      </c>
      <c r="E102" s="163"/>
      <c r="F102" s="62">
        <f>H102*G102*24</f>
        <v>3.8999999999999995</v>
      </c>
      <c r="G102" s="73">
        <v>2.0833333333333332E-2</v>
      </c>
      <c r="H102" s="66">
        <f t="shared" si="53"/>
        <v>7.8</v>
      </c>
      <c r="I102" s="70">
        <f t="shared" si="55"/>
        <v>0.32051282051282054</v>
      </c>
      <c r="J102" s="15">
        <v>65</v>
      </c>
      <c r="K102" s="15">
        <f t="shared" si="54"/>
        <v>120.7</v>
      </c>
      <c r="L102" s="16">
        <f>VLOOKUP(J102,'Données '!S95:T108,2,FALSE)</f>
        <v>71</v>
      </c>
      <c r="N102" s="25">
        <f>G102</f>
        <v>2.0833333333333332E-2</v>
      </c>
      <c r="Q102" s="30">
        <f>J102*F102</f>
        <v>253.49999999999997</v>
      </c>
      <c r="R102" s="38">
        <f>R101</f>
        <v>12</v>
      </c>
      <c r="S102" s="39">
        <f>S101</f>
        <v>4.1666666666666664E-2</v>
      </c>
      <c r="T102" s="40">
        <f>T101</f>
        <v>170</v>
      </c>
    </row>
    <row r="103" spans="2:20" ht="14.4" thickTop="1" thickBot="1" x14ac:dyDescent="0.3">
      <c r="B103" s="154"/>
      <c r="N103" s="1"/>
      <c r="O103" s="1"/>
      <c r="P103" s="1"/>
      <c r="R103" s="38">
        <f t="shared" si="35"/>
        <v>12</v>
      </c>
      <c r="S103" s="39">
        <f t="shared" si="36"/>
        <v>4.1666666666666664E-2</v>
      </c>
      <c r="T103" s="40">
        <f t="shared" si="37"/>
        <v>170</v>
      </c>
    </row>
    <row r="104" spans="2:20" ht="24" thickTop="1" x14ac:dyDescent="0.25">
      <c r="B104" s="154"/>
      <c r="D104" s="156" t="s">
        <v>20</v>
      </c>
      <c r="E104" s="157"/>
      <c r="F104" s="9" t="s">
        <v>1</v>
      </c>
      <c r="G104" s="9" t="s">
        <v>0</v>
      </c>
      <c r="H104" s="9" t="s">
        <v>100</v>
      </c>
      <c r="I104" s="9" t="s">
        <v>99</v>
      </c>
      <c r="J104" s="55" t="s">
        <v>3</v>
      </c>
      <c r="K104" s="9" t="s">
        <v>22</v>
      </c>
      <c r="L104" s="10" t="s">
        <v>29</v>
      </c>
      <c r="N104" s="25"/>
      <c r="Q104" s="29"/>
      <c r="R104" s="38">
        <f t="shared" si="35"/>
        <v>12</v>
      </c>
      <c r="S104" s="39">
        <f t="shared" si="36"/>
        <v>4.1666666666666664E-2</v>
      </c>
      <c r="T104" s="40">
        <f t="shared" si="37"/>
        <v>170</v>
      </c>
    </row>
    <row r="105" spans="2:20" ht="21.6" thickBot="1" x14ac:dyDescent="0.3">
      <c r="B105" s="154"/>
      <c r="D105" s="162" t="s">
        <v>30</v>
      </c>
      <c r="E105" s="163"/>
      <c r="F105" s="62">
        <f>H105*G105*24</f>
        <v>7.7999999999999989</v>
      </c>
      <c r="G105" s="14">
        <v>4.1666666666666664E-2</v>
      </c>
      <c r="H105" s="66">
        <f>R105*J105/100</f>
        <v>7.8</v>
      </c>
      <c r="I105" s="70">
        <f t="shared" ref="I105" si="56">(60/H105)/24</f>
        <v>0.32051282051282054</v>
      </c>
      <c r="J105" s="15">
        <v>65</v>
      </c>
      <c r="K105" s="15">
        <f>(T105*L105)/100</f>
        <v>120.7</v>
      </c>
      <c r="L105" s="16">
        <f>VLOOKUP(J105,'Données '!S95:T108,2,FALSE)</f>
        <v>71</v>
      </c>
      <c r="N105" s="25">
        <f>G105</f>
        <v>4.1666666666666664E-2</v>
      </c>
      <c r="Q105" s="30">
        <f>J105*F105</f>
        <v>506.99999999999994</v>
      </c>
      <c r="R105" s="38">
        <f t="shared" si="35"/>
        <v>12</v>
      </c>
      <c r="S105" s="39">
        <f t="shared" si="36"/>
        <v>4.1666666666666664E-2</v>
      </c>
      <c r="T105" s="40">
        <f t="shared" si="37"/>
        <v>170</v>
      </c>
    </row>
    <row r="106" spans="2:20" ht="14.4" thickTop="1" thickBot="1" x14ac:dyDescent="0.3">
      <c r="B106" s="154"/>
      <c r="N106" s="1"/>
      <c r="O106" s="1"/>
      <c r="P106" s="1"/>
      <c r="R106" s="38">
        <f t="shared" si="35"/>
        <v>12</v>
      </c>
      <c r="S106" s="39">
        <f t="shared" si="36"/>
        <v>4.1666666666666664E-2</v>
      </c>
      <c r="T106" s="40">
        <f t="shared" si="37"/>
        <v>170</v>
      </c>
    </row>
    <row r="107" spans="2:20" ht="24" thickTop="1" x14ac:dyDescent="0.25">
      <c r="B107" s="154"/>
      <c r="D107" s="156" t="s">
        <v>31</v>
      </c>
      <c r="E107" s="157"/>
      <c r="F107" s="9" t="s">
        <v>1</v>
      </c>
      <c r="G107" s="9" t="s">
        <v>0</v>
      </c>
      <c r="H107" s="9" t="s">
        <v>100</v>
      </c>
      <c r="I107" s="9" t="s">
        <v>99</v>
      </c>
      <c r="J107" s="55" t="s">
        <v>3</v>
      </c>
      <c r="K107" s="9" t="s">
        <v>22</v>
      </c>
      <c r="L107" s="10" t="s">
        <v>29</v>
      </c>
      <c r="Q107" s="30"/>
      <c r="R107" s="38">
        <f t="shared" si="35"/>
        <v>12</v>
      </c>
      <c r="S107" s="39">
        <f t="shared" si="36"/>
        <v>4.1666666666666664E-2</v>
      </c>
      <c r="T107" s="40">
        <f t="shared" si="37"/>
        <v>170</v>
      </c>
    </row>
    <row r="108" spans="2:20" ht="21" x14ac:dyDescent="0.25">
      <c r="B108" s="154"/>
      <c r="D108" s="158" t="s">
        <v>23</v>
      </c>
      <c r="E108" s="159"/>
      <c r="F108" s="59">
        <f>H108*G108*24</f>
        <v>2.5999999999999996</v>
      </c>
      <c r="G108" s="11">
        <v>1.3888888888888888E-2</v>
      </c>
      <c r="H108" s="63">
        <f>R108*J108/100</f>
        <v>7.8</v>
      </c>
      <c r="I108" s="67">
        <f>(60/H108)/24</f>
        <v>0.32051282051282054</v>
      </c>
      <c r="J108" s="12">
        <v>65</v>
      </c>
      <c r="K108" s="12">
        <f>(T108*L108)/100</f>
        <v>120.7</v>
      </c>
      <c r="L108" s="13">
        <f>VLOOKUP(J108,'Données '!S107:T120,2,FALSE)</f>
        <v>71</v>
      </c>
      <c r="N108" s="25">
        <f>G108</f>
        <v>1.3888888888888888E-2</v>
      </c>
      <c r="Q108" s="30">
        <f t="shared" ref="Q108:Q112" si="57">J108*F108</f>
        <v>168.99999999999997</v>
      </c>
      <c r="R108" s="38">
        <f t="shared" si="35"/>
        <v>12</v>
      </c>
      <c r="S108" s="39">
        <f t="shared" si="36"/>
        <v>4.1666666666666664E-2</v>
      </c>
      <c r="T108" s="40">
        <f t="shared" si="37"/>
        <v>170</v>
      </c>
    </row>
    <row r="109" spans="2:20" ht="21" x14ac:dyDescent="0.25">
      <c r="B109" s="154"/>
      <c r="D109" s="173" t="s">
        <v>32</v>
      </c>
      <c r="E109" s="174"/>
      <c r="F109" s="76">
        <f t="shared" ref="F109:F112" si="58">H109*G109*24</f>
        <v>6</v>
      </c>
      <c r="G109" s="51">
        <v>2.7777777777777776E-2</v>
      </c>
      <c r="H109" s="79">
        <f t="shared" ref="H109:H112" si="59">R109*J109/100</f>
        <v>9</v>
      </c>
      <c r="I109" s="81">
        <f t="shared" ref="I109" si="60">(60/H109)/24</f>
        <v>0.27777777777777779</v>
      </c>
      <c r="J109" s="52">
        <v>75</v>
      </c>
      <c r="K109" s="52">
        <f t="shared" ref="K109:K112" si="61">(T109*L109)/100</f>
        <v>139.4</v>
      </c>
      <c r="L109" s="53">
        <f>VLOOKUP(J109,'Données '!S108:T121,2,FALSE)</f>
        <v>82</v>
      </c>
      <c r="O109" s="24">
        <f>G109</f>
        <v>2.7777777777777776E-2</v>
      </c>
      <c r="Q109" s="30">
        <f t="shared" si="57"/>
        <v>450</v>
      </c>
      <c r="R109" s="38">
        <f t="shared" si="35"/>
        <v>12</v>
      </c>
      <c r="S109" s="39">
        <f t="shared" si="36"/>
        <v>4.1666666666666664E-2</v>
      </c>
      <c r="T109" s="40">
        <f t="shared" si="37"/>
        <v>170</v>
      </c>
    </row>
    <row r="110" spans="2:20" ht="21" x14ac:dyDescent="0.25">
      <c r="B110" s="154"/>
      <c r="D110" s="158" t="s">
        <v>26</v>
      </c>
      <c r="E110" s="159"/>
      <c r="F110" s="59">
        <f t="shared" si="58"/>
        <v>1.9499999999999997</v>
      </c>
      <c r="G110" s="11">
        <v>1.0416666666666666E-2</v>
      </c>
      <c r="H110" s="63">
        <f t="shared" si="59"/>
        <v>7.8</v>
      </c>
      <c r="I110" s="67">
        <f>(60/H110)/24</f>
        <v>0.32051282051282054</v>
      </c>
      <c r="J110" s="12">
        <v>65</v>
      </c>
      <c r="K110" s="12">
        <f t="shared" si="61"/>
        <v>120.7</v>
      </c>
      <c r="L110" s="13">
        <f>VLOOKUP(J110,'Données '!S109:T122,2,FALSE)</f>
        <v>71</v>
      </c>
      <c r="N110" s="25">
        <f>G110</f>
        <v>1.0416666666666666E-2</v>
      </c>
      <c r="Q110" s="30">
        <f t="shared" si="57"/>
        <v>126.74999999999999</v>
      </c>
      <c r="R110" s="38">
        <f t="shared" si="35"/>
        <v>12</v>
      </c>
      <c r="S110" s="39">
        <f t="shared" si="36"/>
        <v>4.1666666666666664E-2</v>
      </c>
      <c r="T110" s="40">
        <f t="shared" si="37"/>
        <v>170</v>
      </c>
    </row>
    <row r="111" spans="2:20" ht="21" x14ac:dyDescent="0.25">
      <c r="B111" s="154"/>
      <c r="D111" s="173" t="s">
        <v>32</v>
      </c>
      <c r="E111" s="174"/>
      <c r="F111" s="76">
        <f t="shared" si="58"/>
        <v>7.5</v>
      </c>
      <c r="G111" s="51">
        <v>3.4722222222222224E-2</v>
      </c>
      <c r="H111" s="79">
        <f t="shared" si="59"/>
        <v>9</v>
      </c>
      <c r="I111" s="81">
        <f t="shared" ref="I111:I112" si="62">(60/H111)/24</f>
        <v>0.27777777777777779</v>
      </c>
      <c r="J111" s="52">
        <v>75</v>
      </c>
      <c r="K111" s="52">
        <f t="shared" si="61"/>
        <v>139.4</v>
      </c>
      <c r="L111" s="53">
        <f>VLOOKUP(J111,'Données '!S110:T123,2,FALSE)</f>
        <v>82</v>
      </c>
      <c r="O111" s="24">
        <f>G111</f>
        <v>3.4722222222222224E-2</v>
      </c>
      <c r="Q111" s="30">
        <f t="shared" si="57"/>
        <v>562.5</v>
      </c>
      <c r="R111" s="38">
        <f t="shared" si="35"/>
        <v>12</v>
      </c>
      <c r="S111" s="39">
        <f t="shared" si="36"/>
        <v>4.1666666666666664E-2</v>
      </c>
      <c r="T111" s="40">
        <f t="shared" si="37"/>
        <v>170</v>
      </c>
    </row>
    <row r="112" spans="2:20" ht="21.6" thickBot="1" x14ac:dyDescent="0.3">
      <c r="B112" s="155"/>
      <c r="D112" s="162" t="s">
        <v>26</v>
      </c>
      <c r="E112" s="163"/>
      <c r="F112" s="77">
        <f t="shared" si="58"/>
        <v>3.8999999999999995</v>
      </c>
      <c r="G112" s="14">
        <v>2.0833333333333332E-2</v>
      </c>
      <c r="H112" s="80">
        <f t="shared" si="59"/>
        <v>7.8</v>
      </c>
      <c r="I112" s="70">
        <f t="shared" si="62"/>
        <v>0.32051282051282054</v>
      </c>
      <c r="J112" s="15">
        <v>65</v>
      </c>
      <c r="K112" s="15">
        <f t="shared" si="61"/>
        <v>120.7</v>
      </c>
      <c r="L112" s="17">
        <f>VLOOKUP(J112,'Données '!S111:T124,2,FALSE)</f>
        <v>71</v>
      </c>
      <c r="N112" s="25">
        <f>G112</f>
        <v>2.0833333333333332E-2</v>
      </c>
      <c r="Q112" s="30">
        <f t="shared" si="57"/>
        <v>253.49999999999997</v>
      </c>
      <c r="R112" s="38">
        <f t="shared" si="35"/>
        <v>12</v>
      </c>
      <c r="S112" s="39">
        <f t="shared" si="36"/>
        <v>4.1666666666666664E-2</v>
      </c>
      <c r="T112" s="40">
        <f t="shared" si="37"/>
        <v>170</v>
      </c>
    </row>
    <row r="113" spans="2:20" ht="13.8" thickTop="1" x14ac:dyDescent="0.25">
      <c r="N113" s="32"/>
      <c r="O113" s="32"/>
      <c r="P113" s="32"/>
      <c r="R113" s="38">
        <f t="shared" si="35"/>
        <v>12</v>
      </c>
      <c r="S113" s="39">
        <f t="shared" si="36"/>
        <v>4.1666666666666664E-2</v>
      </c>
      <c r="T113" s="40">
        <f t="shared" si="37"/>
        <v>170</v>
      </c>
    </row>
    <row r="114" spans="2:20" ht="13.8" thickBot="1" x14ac:dyDescent="0.3">
      <c r="N114" s="32"/>
      <c r="O114" s="32"/>
      <c r="P114" s="32"/>
      <c r="R114" s="38">
        <f t="shared" si="35"/>
        <v>12</v>
      </c>
      <c r="S114" s="39">
        <f t="shared" si="36"/>
        <v>4.1666666666666664E-2</v>
      </c>
      <c r="T114" s="40">
        <f t="shared" si="37"/>
        <v>170</v>
      </c>
    </row>
    <row r="115" spans="2:20" ht="27" thickTop="1" thickBot="1" x14ac:dyDescent="0.3">
      <c r="B115" s="150" t="s">
        <v>38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2"/>
      <c r="N115" s="26">
        <f>SUM(N117:N126)</f>
        <v>7.9861111111111119E-2</v>
      </c>
      <c r="O115" s="27">
        <f>SUM(O117:O126)</f>
        <v>4.1666666666666664E-2</v>
      </c>
      <c r="P115" s="28">
        <f>SUM(P117:P126)</f>
        <v>0</v>
      </c>
      <c r="Q115" s="30">
        <f>SUM(Q117:Q126)/100</f>
        <v>16.89</v>
      </c>
      <c r="R115" s="38">
        <f t="shared" si="35"/>
        <v>12</v>
      </c>
      <c r="S115" s="39">
        <f t="shared" si="36"/>
        <v>4.1666666666666664E-2</v>
      </c>
      <c r="T115" s="40">
        <f t="shared" si="37"/>
        <v>170</v>
      </c>
    </row>
    <row r="116" spans="2:20" ht="14.4" thickTop="1" thickBot="1" x14ac:dyDescent="0.3">
      <c r="N116" s="1"/>
      <c r="O116" s="1"/>
      <c r="P116" s="1"/>
      <c r="R116" s="38">
        <f t="shared" si="35"/>
        <v>12</v>
      </c>
      <c r="S116" s="39">
        <f t="shared" si="36"/>
        <v>4.1666666666666664E-2</v>
      </c>
      <c r="T116" s="40">
        <f t="shared" si="37"/>
        <v>170</v>
      </c>
    </row>
    <row r="117" spans="2:20" ht="24" thickTop="1" x14ac:dyDescent="0.25">
      <c r="B117" s="153" t="s">
        <v>62</v>
      </c>
      <c r="D117" s="156" t="s">
        <v>28</v>
      </c>
      <c r="E117" s="157"/>
      <c r="F117" s="9" t="s">
        <v>1</v>
      </c>
      <c r="G117" s="9" t="s">
        <v>0</v>
      </c>
      <c r="H117" s="9" t="s">
        <v>100</v>
      </c>
      <c r="I117" s="9" t="s">
        <v>99</v>
      </c>
      <c r="J117" s="55" t="s">
        <v>3</v>
      </c>
      <c r="K117" s="9" t="s">
        <v>22</v>
      </c>
      <c r="L117" s="10" t="s">
        <v>29</v>
      </c>
      <c r="Q117" s="31"/>
      <c r="R117" s="38">
        <f t="shared" si="35"/>
        <v>12</v>
      </c>
      <c r="S117" s="39">
        <f t="shared" si="36"/>
        <v>4.1666666666666664E-2</v>
      </c>
      <c r="T117" s="40">
        <f t="shared" si="37"/>
        <v>170</v>
      </c>
    </row>
    <row r="118" spans="2:20" ht="21.6" thickBot="1" x14ac:dyDescent="0.3">
      <c r="B118" s="154"/>
      <c r="D118" s="162" t="s">
        <v>30</v>
      </c>
      <c r="E118" s="163"/>
      <c r="F118" s="62">
        <f>H118*G118*24</f>
        <v>5.1999999999999993</v>
      </c>
      <c r="G118" s="14">
        <v>2.7777777777777776E-2</v>
      </c>
      <c r="H118" s="66">
        <f t="shared" ref="H118" si="63">R118*J118/100</f>
        <v>7.8</v>
      </c>
      <c r="I118" s="70">
        <f>(60/H118)/24</f>
        <v>0.32051282051282054</v>
      </c>
      <c r="J118" s="15">
        <v>65</v>
      </c>
      <c r="K118" s="15">
        <f t="shared" ref="K118" si="64">(T118*L118)/100</f>
        <v>120.7</v>
      </c>
      <c r="L118" s="16">
        <f>VLOOKUP(J118,'Données '!S117:T130,2,FALSE)</f>
        <v>71</v>
      </c>
      <c r="N118" s="19">
        <f>G118</f>
        <v>2.7777777777777776E-2</v>
      </c>
      <c r="Q118" s="30">
        <f>J118*F118</f>
        <v>337.99999999999994</v>
      </c>
      <c r="R118" s="38">
        <f t="shared" si="35"/>
        <v>12</v>
      </c>
      <c r="S118" s="39">
        <f t="shared" si="36"/>
        <v>4.1666666666666664E-2</v>
      </c>
      <c r="T118" s="40">
        <f t="shared" si="37"/>
        <v>170</v>
      </c>
    </row>
    <row r="119" spans="2:20" ht="14.4" thickTop="1" thickBot="1" x14ac:dyDescent="0.3">
      <c r="B119" s="154"/>
      <c r="N119" s="1"/>
      <c r="O119" s="1"/>
      <c r="P119" s="1"/>
      <c r="R119" s="38">
        <f>R118</f>
        <v>12</v>
      </c>
      <c r="S119" s="39">
        <f>S118</f>
        <v>4.1666666666666664E-2</v>
      </c>
      <c r="T119" s="40">
        <f>T118</f>
        <v>170</v>
      </c>
    </row>
    <row r="120" spans="2:20" ht="24" thickTop="1" x14ac:dyDescent="0.25">
      <c r="B120" s="154"/>
      <c r="D120" s="156" t="s">
        <v>20</v>
      </c>
      <c r="E120" s="157"/>
      <c r="F120" s="9" t="s">
        <v>1</v>
      </c>
      <c r="G120" s="9" t="s">
        <v>0</v>
      </c>
      <c r="H120" s="9" t="s">
        <v>100</v>
      </c>
      <c r="I120" s="9" t="s">
        <v>99</v>
      </c>
      <c r="J120" s="55" t="s">
        <v>3</v>
      </c>
      <c r="K120" s="9" t="s">
        <v>22</v>
      </c>
      <c r="L120" s="10" t="s">
        <v>29</v>
      </c>
      <c r="N120" s="25"/>
      <c r="Q120" s="29"/>
      <c r="R120" s="38">
        <f t="shared" si="35"/>
        <v>12</v>
      </c>
      <c r="S120" s="39">
        <f t="shared" si="36"/>
        <v>4.1666666666666664E-2</v>
      </c>
      <c r="T120" s="40">
        <f t="shared" si="37"/>
        <v>170</v>
      </c>
    </row>
    <row r="121" spans="2:20" ht="21.6" thickBot="1" x14ac:dyDescent="0.3">
      <c r="B121" s="154"/>
      <c r="D121" s="162" t="s">
        <v>30</v>
      </c>
      <c r="E121" s="163"/>
      <c r="F121" s="62">
        <f>H121*G121*24</f>
        <v>5.1999999999999993</v>
      </c>
      <c r="G121" s="14">
        <v>2.7777777777777776E-2</v>
      </c>
      <c r="H121" s="66">
        <f>R121*J121/100</f>
        <v>7.8</v>
      </c>
      <c r="I121" s="70">
        <f t="shared" ref="I121" si="65">(60/H121)/24</f>
        <v>0.32051282051282054</v>
      </c>
      <c r="J121" s="15">
        <v>65</v>
      </c>
      <c r="K121" s="15">
        <f>(T121*L121)/100</f>
        <v>120.7</v>
      </c>
      <c r="L121" s="16">
        <f>VLOOKUP(J121,'Données '!S117:T130,2,FALSE)</f>
        <v>71</v>
      </c>
      <c r="N121" s="25">
        <f>G121</f>
        <v>2.7777777777777776E-2</v>
      </c>
      <c r="Q121" s="30">
        <f>J121*F121</f>
        <v>337.99999999999994</v>
      </c>
      <c r="R121" s="38">
        <f t="shared" si="35"/>
        <v>12</v>
      </c>
      <c r="S121" s="39">
        <f t="shared" si="36"/>
        <v>4.1666666666666664E-2</v>
      </c>
      <c r="T121" s="40">
        <f t="shared" si="37"/>
        <v>170</v>
      </c>
    </row>
    <row r="122" spans="2:20" ht="14.4" thickTop="1" thickBot="1" x14ac:dyDescent="0.3">
      <c r="B122" s="154"/>
      <c r="N122" s="1"/>
      <c r="O122" s="1"/>
      <c r="P122" s="1"/>
      <c r="R122" s="38">
        <f t="shared" si="35"/>
        <v>12</v>
      </c>
      <c r="S122" s="39">
        <f t="shared" si="36"/>
        <v>4.1666666666666664E-2</v>
      </c>
      <c r="T122" s="40">
        <f t="shared" si="37"/>
        <v>170</v>
      </c>
    </row>
    <row r="123" spans="2:20" ht="24" thickTop="1" x14ac:dyDescent="0.25">
      <c r="B123" s="154"/>
      <c r="D123" s="156" t="s">
        <v>31</v>
      </c>
      <c r="E123" s="157"/>
      <c r="F123" s="9" t="s">
        <v>1</v>
      </c>
      <c r="G123" s="9" t="s">
        <v>0</v>
      </c>
      <c r="H123" s="9" t="s">
        <v>100</v>
      </c>
      <c r="I123" s="9" t="s">
        <v>99</v>
      </c>
      <c r="J123" s="55" t="s">
        <v>3</v>
      </c>
      <c r="K123" s="9" t="s">
        <v>22</v>
      </c>
      <c r="L123" s="10" t="s">
        <v>29</v>
      </c>
      <c r="Q123" s="30"/>
      <c r="R123" s="38">
        <f t="shared" si="35"/>
        <v>12</v>
      </c>
      <c r="S123" s="39">
        <f t="shared" si="36"/>
        <v>4.1666666666666664E-2</v>
      </c>
      <c r="T123" s="40">
        <f t="shared" si="37"/>
        <v>170</v>
      </c>
    </row>
    <row r="124" spans="2:20" ht="21" x14ac:dyDescent="0.25">
      <c r="B124" s="154"/>
      <c r="D124" s="158" t="s">
        <v>23</v>
      </c>
      <c r="E124" s="159"/>
      <c r="F124" s="59">
        <f>H124*G124*24</f>
        <v>2.5999999999999996</v>
      </c>
      <c r="G124" s="11">
        <v>1.3888888888888888E-2</v>
      </c>
      <c r="H124" s="63">
        <f>R124*J124/100</f>
        <v>7.8</v>
      </c>
      <c r="I124" s="67">
        <f>(60/H124)/24</f>
        <v>0.32051282051282054</v>
      </c>
      <c r="J124" s="12">
        <v>65</v>
      </c>
      <c r="K124" s="12">
        <f>(T124*L124)/100</f>
        <v>120.7</v>
      </c>
      <c r="L124" s="13">
        <f>VLOOKUP(J124,'Données '!S129:T142,2,FALSE)</f>
        <v>71</v>
      </c>
      <c r="N124" s="25">
        <f>G124</f>
        <v>1.3888888888888888E-2</v>
      </c>
      <c r="Q124" s="30">
        <f t="shared" ref="Q124:Q126" si="66">J124*F124</f>
        <v>168.99999999999997</v>
      </c>
      <c r="R124" s="38">
        <f t="shared" si="35"/>
        <v>12</v>
      </c>
      <c r="S124" s="39">
        <f t="shared" si="36"/>
        <v>4.1666666666666664E-2</v>
      </c>
      <c r="T124" s="40">
        <f t="shared" si="37"/>
        <v>170</v>
      </c>
    </row>
    <row r="125" spans="2:20" ht="21" x14ac:dyDescent="0.25">
      <c r="B125" s="154"/>
      <c r="D125" s="173" t="s">
        <v>32</v>
      </c>
      <c r="E125" s="174"/>
      <c r="F125" s="76">
        <f>H125*G125*24</f>
        <v>9</v>
      </c>
      <c r="G125" s="51">
        <v>4.1666666666666664E-2</v>
      </c>
      <c r="H125" s="79">
        <f>R125*J125/100</f>
        <v>9</v>
      </c>
      <c r="I125" s="81">
        <f t="shared" ref="I125:I126" si="67">(60/H125)/24</f>
        <v>0.27777777777777779</v>
      </c>
      <c r="J125" s="52">
        <v>75</v>
      </c>
      <c r="K125" s="52">
        <f>(T125*L125)/100</f>
        <v>139.4</v>
      </c>
      <c r="L125" s="53">
        <f>VLOOKUP(J125,'Données '!S128:T141,2,FALSE)</f>
        <v>82</v>
      </c>
      <c r="O125" s="24">
        <f>G125</f>
        <v>4.1666666666666664E-2</v>
      </c>
      <c r="Q125" s="30">
        <f t="shared" si="66"/>
        <v>675</v>
      </c>
      <c r="R125" s="38">
        <f t="shared" si="35"/>
        <v>12</v>
      </c>
      <c r="S125" s="39">
        <f t="shared" si="36"/>
        <v>4.1666666666666664E-2</v>
      </c>
      <c r="T125" s="40">
        <f t="shared" si="37"/>
        <v>170</v>
      </c>
    </row>
    <row r="126" spans="2:20" ht="21.6" thickBot="1" x14ac:dyDescent="0.3">
      <c r="B126" s="154"/>
      <c r="D126" s="162" t="s">
        <v>26</v>
      </c>
      <c r="E126" s="163"/>
      <c r="F126" s="77">
        <f t="shared" ref="F126" si="68">F124</f>
        <v>2.5999999999999996</v>
      </c>
      <c r="G126" s="14">
        <v>1.0416666666666666E-2</v>
      </c>
      <c r="H126" s="80">
        <f t="shared" ref="H126:L126" si="69">H124</f>
        <v>7.8</v>
      </c>
      <c r="I126" s="70">
        <f t="shared" si="67"/>
        <v>0.32051282051282054</v>
      </c>
      <c r="J126" s="15">
        <f t="shared" si="69"/>
        <v>65</v>
      </c>
      <c r="K126" s="15">
        <f t="shared" si="69"/>
        <v>120.7</v>
      </c>
      <c r="L126" s="17">
        <f t="shared" si="69"/>
        <v>71</v>
      </c>
      <c r="N126" s="25">
        <f>G126</f>
        <v>1.0416666666666666E-2</v>
      </c>
      <c r="Q126" s="30">
        <f t="shared" si="66"/>
        <v>168.99999999999997</v>
      </c>
      <c r="R126" s="38">
        <f t="shared" si="35"/>
        <v>12</v>
      </c>
      <c r="S126" s="39">
        <f t="shared" si="36"/>
        <v>4.1666666666666664E-2</v>
      </c>
      <c r="T126" s="40">
        <f t="shared" si="37"/>
        <v>170</v>
      </c>
    </row>
    <row r="127" spans="2:20" ht="13.8" thickTop="1" x14ac:dyDescent="0.25">
      <c r="N127" s="32"/>
      <c r="O127" s="32"/>
      <c r="P127" s="32"/>
      <c r="R127" s="38">
        <f>R126</f>
        <v>12</v>
      </c>
      <c r="S127" s="39">
        <f>S126</f>
        <v>4.1666666666666664E-2</v>
      </c>
      <c r="T127" s="40">
        <f>T126</f>
        <v>170</v>
      </c>
    </row>
    <row r="128" spans="2:20" ht="13.8" thickBot="1" x14ac:dyDescent="0.3">
      <c r="N128" s="32"/>
      <c r="O128" s="32"/>
      <c r="P128" s="32"/>
      <c r="R128" s="38">
        <f t="shared" ref="R128:T141" si="70">R127</f>
        <v>12</v>
      </c>
      <c r="S128" s="39">
        <f t="shared" si="70"/>
        <v>4.1666666666666664E-2</v>
      </c>
      <c r="T128" s="40">
        <f t="shared" si="70"/>
        <v>170</v>
      </c>
    </row>
    <row r="129" spans="2:20" ht="27" thickTop="1" thickBot="1" x14ac:dyDescent="0.3">
      <c r="B129" s="150" t="s">
        <v>39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2"/>
      <c r="N129" s="26">
        <f>SUM(N131:N148)</f>
        <v>0.10555555555555556</v>
      </c>
      <c r="O129" s="27">
        <f>SUM(O131:O148)</f>
        <v>5.9722222222222218E-2</v>
      </c>
      <c r="P129" s="28">
        <f>SUM(P131:P148)</f>
        <v>1.6339869281045753E-2</v>
      </c>
      <c r="Q129" s="30">
        <f>SUM(Q131:Q148)/100</f>
        <v>25.831999999999997</v>
      </c>
      <c r="R129" s="38">
        <f t="shared" si="70"/>
        <v>12</v>
      </c>
      <c r="S129" s="39">
        <f t="shared" si="70"/>
        <v>4.1666666666666664E-2</v>
      </c>
      <c r="T129" s="40">
        <f t="shared" si="70"/>
        <v>170</v>
      </c>
    </row>
    <row r="130" spans="2:20" ht="14.4" thickTop="1" thickBot="1" x14ac:dyDescent="0.3">
      <c r="N130" s="1"/>
      <c r="O130" s="1"/>
      <c r="P130" s="1"/>
      <c r="R130" s="38">
        <f t="shared" si="70"/>
        <v>12</v>
      </c>
      <c r="S130" s="39">
        <f t="shared" si="70"/>
        <v>4.1666666666666664E-2</v>
      </c>
      <c r="T130" s="40">
        <f t="shared" si="70"/>
        <v>170</v>
      </c>
    </row>
    <row r="131" spans="2:20" ht="24" thickTop="1" x14ac:dyDescent="0.25">
      <c r="B131" s="153" t="s">
        <v>27</v>
      </c>
      <c r="D131" s="156" t="s">
        <v>28</v>
      </c>
      <c r="E131" s="157"/>
      <c r="F131" s="9" t="s">
        <v>1</v>
      </c>
      <c r="G131" s="9" t="s">
        <v>0</v>
      </c>
      <c r="H131" s="9" t="s">
        <v>100</v>
      </c>
      <c r="I131" s="9" t="s">
        <v>99</v>
      </c>
      <c r="J131" s="55" t="s">
        <v>3</v>
      </c>
      <c r="K131" s="9" t="s">
        <v>22</v>
      </c>
      <c r="L131" s="10" t="s">
        <v>29</v>
      </c>
      <c r="Q131" s="31"/>
      <c r="R131" s="38">
        <f t="shared" si="70"/>
        <v>12</v>
      </c>
      <c r="S131" s="39">
        <f t="shared" si="70"/>
        <v>4.1666666666666664E-2</v>
      </c>
      <c r="T131" s="40">
        <f t="shared" si="70"/>
        <v>170</v>
      </c>
    </row>
    <row r="132" spans="2:20" ht="21" x14ac:dyDescent="0.25">
      <c r="B132" s="154"/>
      <c r="D132" s="158" t="s">
        <v>23</v>
      </c>
      <c r="E132" s="159"/>
      <c r="F132" s="59">
        <f>H132*G132*24</f>
        <v>2.5999999999999996</v>
      </c>
      <c r="G132" s="71">
        <v>1.3888888888888888E-2</v>
      </c>
      <c r="H132" s="63">
        <f t="shared" ref="H132:H138" si="71">R132*J132/100</f>
        <v>7.8</v>
      </c>
      <c r="I132" s="67">
        <f>(60/H132)/24</f>
        <v>0.32051282051282054</v>
      </c>
      <c r="J132" s="12">
        <v>65</v>
      </c>
      <c r="K132" s="12">
        <f t="shared" ref="K132:K138" si="72">(T132*L132)/100</f>
        <v>120.7</v>
      </c>
      <c r="L132" s="13">
        <f>VLOOKUP(J132,'Données '!S139:T152,2,FALSE)</f>
        <v>71</v>
      </c>
      <c r="N132" s="19">
        <f>G132</f>
        <v>1.3888888888888888E-2</v>
      </c>
      <c r="Q132" s="30">
        <f>J132*F132</f>
        <v>168.99999999999997</v>
      </c>
      <c r="R132" s="38">
        <f t="shared" si="70"/>
        <v>12</v>
      </c>
      <c r="S132" s="39">
        <f t="shared" si="70"/>
        <v>4.1666666666666664E-2</v>
      </c>
      <c r="T132" s="40">
        <f t="shared" si="70"/>
        <v>170</v>
      </c>
    </row>
    <row r="133" spans="2:20" ht="21" x14ac:dyDescent="0.25">
      <c r="B133" s="154"/>
      <c r="D133" s="160">
        <v>1</v>
      </c>
      <c r="E133" s="48" t="s">
        <v>24</v>
      </c>
      <c r="F133" s="60">
        <v>2</v>
      </c>
      <c r="G133" s="75">
        <f>F133/(H133*24)</f>
        <v>8.1699346405228763E-3</v>
      </c>
      <c r="H133" s="64">
        <f t="shared" si="71"/>
        <v>10.199999999999999</v>
      </c>
      <c r="I133" s="68">
        <f t="shared" ref="I133" si="73">(60/H133)/24</f>
        <v>0.24509803921568629</v>
      </c>
      <c r="J133" s="49">
        <v>85</v>
      </c>
      <c r="K133" s="49">
        <f t="shared" si="72"/>
        <v>158.1</v>
      </c>
      <c r="L133" s="50">
        <f>VLOOKUP(J133,'Données '!S139:T152,2,FALSE)</f>
        <v>93</v>
      </c>
      <c r="P133" s="23">
        <f>D133*G133</f>
        <v>8.1699346405228763E-3</v>
      </c>
      <c r="Q133" s="30">
        <f>J133*F133*D133</f>
        <v>170</v>
      </c>
      <c r="R133" s="38">
        <f t="shared" si="70"/>
        <v>12</v>
      </c>
      <c r="S133" s="39">
        <f t="shared" si="70"/>
        <v>4.1666666666666664E-2</v>
      </c>
      <c r="T133" s="40">
        <f t="shared" si="70"/>
        <v>170</v>
      </c>
    </row>
    <row r="134" spans="2:20" ht="21" x14ac:dyDescent="0.25">
      <c r="B134" s="154"/>
      <c r="D134" s="161"/>
      <c r="E134" s="56" t="s">
        <v>25</v>
      </c>
      <c r="F134" s="61">
        <f>H134*G134*24</f>
        <v>0.42000000000000004</v>
      </c>
      <c r="G134" s="74">
        <v>2.0833333333333333E-3</v>
      </c>
      <c r="H134" s="65">
        <f t="shared" si="71"/>
        <v>8.4</v>
      </c>
      <c r="I134" s="69">
        <f t="shared" ref="I134" si="74">(60/H134)/24</f>
        <v>0.29761904761904762</v>
      </c>
      <c r="J134" s="57">
        <v>70</v>
      </c>
      <c r="K134" s="57">
        <f t="shared" si="72"/>
        <v>130.9</v>
      </c>
      <c r="L134" s="58">
        <f>VLOOKUP(J134,'Données '!S139:T152,2,FALSE)</f>
        <v>77</v>
      </c>
      <c r="O134" s="24">
        <f>G134*D133</f>
        <v>2.0833333333333333E-3</v>
      </c>
      <c r="Q134" s="30">
        <f>J134*F134*D133</f>
        <v>29.400000000000002</v>
      </c>
      <c r="R134" s="38">
        <f t="shared" si="70"/>
        <v>12</v>
      </c>
      <c r="S134" s="39">
        <f t="shared" si="70"/>
        <v>4.1666666666666664E-2</v>
      </c>
      <c r="T134" s="40">
        <f t="shared" si="70"/>
        <v>170</v>
      </c>
    </row>
    <row r="135" spans="2:20" ht="21" x14ac:dyDescent="0.25">
      <c r="B135" s="154"/>
      <c r="D135" s="158" t="s">
        <v>26</v>
      </c>
      <c r="E135" s="159"/>
      <c r="F135" s="59">
        <f>H135*G135*24</f>
        <v>0.26</v>
      </c>
      <c r="G135" s="71">
        <v>1.3888888888888889E-3</v>
      </c>
      <c r="H135" s="63">
        <f t="shared" si="71"/>
        <v>7.8</v>
      </c>
      <c r="I135" s="67">
        <f>(60/H135)/24</f>
        <v>0.32051282051282054</v>
      </c>
      <c r="J135" s="12">
        <v>65</v>
      </c>
      <c r="K135" s="12">
        <f t="shared" si="72"/>
        <v>120.7</v>
      </c>
      <c r="L135" s="13">
        <f>VLOOKUP(J135,'Données '!S139:T152,2,FALSE)</f>
        <v>71</v>
      </c>
      <c r="N135" s="25">
        <f>G135</f>
        <v>1.3888888888888889E-3</v>
      </c>
      <c r="Q135" s="30">
        <f>J135*F135</f>
        <v>16.900000000000002</v>
      </c>
      <c r="R135" s="38">
        <f t="shared" si="70"/>
        <v>12</v>
      </c>
      <c r="S135" s="39">
        <f t="shared" si="70"/>
        <v>4.1666666666666664E-2</v>
      </c>
      <c r="T135" s="40">
        <f t="shared" si="70"/>
        <v>170</v>
      </c>
    </row>
    <row r="136" spans="2:20" ht="21" x14ac:dyDescent="0.25">
      <c r="B136" s="154"/>
      <c r="D136" s="160">
        <v>1</v>
      </c>
      <c r="E136" s="48" t="s">
        <v>24</v>
      </c>
      <c r="F136" s="60">
        <v>2</v>
      </c>
      <c r="G136" s="75">
        <f>F136/(H136*24)</f>
        <v>8.1699346405228763E-3</v>
      </c>
      <c r="H136" s="64">
        <f t="shared" si="71"/>
        <v>10.199999999999999</v>
      </c>
      <c r="I136" s="68">
        <f t="shared" ref="I136" si="75">(60/H136)/24</f>
        <v>0.24509803921568629</v>
      </c>
      <c r="J136" s="49">
        <v>85</v>
      </c>
      <c r="K136" s="49">
        <f t="shared" si="72"/>
        <v>158.1</v>
      </c>
      <c r="L136" s="50">
        <f>VLOOKUP(J136,'Données '!S139:T152,2,FALSE)</f>
        <v>93</v>
      </c>
      <c r="P136" s="23">
        <f>D136*G136</f>
        <v>8.1699346405228763E-3</v>
      </c>
      <c r="Q136" s="30">
        <f>J136*F136*D136</f>
        <v>170</v>
      </c>
      <c r="R136" s="38">
        <f t="shared" si="70"/>
        <v>12</v>
      </c>
      <c r="S136" s="39">
        <f t="shared" si="70"/>
        <v>4.1666666666666664E-2</v>
      </c>
      <c r="T136" s="40">
        <f t="shared" si="70"/>
        <v>170</v>
      </c>
    </row>
    <row r="137" spans="2:20" ht="21" x14ac:dyDescent="0.25">
      <c r="B137" s="154"/>
      <c r="D137" s="161"/>
      <c r="E137" s="56" t="s">
        <v>25</v>
      </c>
      <c r="F137" s="61">
        <f>H137*G137*24</f>
        <v>0.42000000000000004</v>
      </c>
      <c r="G137" s="74">
        <v>2.0833333333333333E-3</v>
      </c>
      <c r="H137" s="65">
        <f t="shared" si="71"/>
        <v>8.4</v>
      </c>
      <c r="I137" s="69">
        <f t="shared" ref="I137:I138" si="76">(60/H137)/24</f>
        <v>0.29761904761904762</v>
      </c>
      <c r="J137" s="57">
        <v>70</v>
      </c>
      <c r="K137" s="57">
        <f t="shared" si="72"/>
        <v>130.9</v>
      </c>
      <c r="L137" s="58">
        <f>VLOOKUP(J137,'Données '!S139:T152,2,FALSE)</f>
        <v>77</v>
      </c>
      <c r="O137" s="24">
        <f>G137*D136</f>
        <v>2.0833333333333333E-3</v>
      </c>
      <c r="Q137" s="30">
        <f>J137*F137*D136</f>
        <v>29.400000000000002</v>
      </c>
      <c r="R137" s="38">
        <f t="shared" si="70"/>
        <v>12</v>
      </c>
      <c r="S137" s="39">
        <f t="shared" si="70"/>
        <v>4.1666666666666664E-2</v>
      </c>
      <c r="T137" s="40">
        <f t="shared" si="70"/>
        <v>170</v>
      </c>
    </row>
    <row r="138" spans="2:20" ht="21.6" thickBot="1" x14ac:dyDescent="0.3">
      <c r="B138" s="154"/>
      <c r="D138" s="162" t="s">
        <v>26</v>
      </c>
      <c r="E138" s="163"/>
      <c r="F138" s="62">
        <f>H138*G138*24</f>
        <v>1.9499999999999997</v>
      </c>
      <c r="G138" s="73">
        <v>1.0416666666666666E-2</v>
      </c>
      <c r="H138" s="66">
        <f t="shared" si="71"/>
        <v>7.8</v>
      </c>
      <c r="I138" s="70">
        <f t="shared" si="76"/>
        <v>0.32051282051282054</v>
      </c>
      <c r="J138" s="15">
        <v>65</v>
      </c>
      <c r="K138" s="15">
        <f t="shared" si="72"/>
        <v>120.7</v>
      </c>
      <c r="L138" s="16">
        <f>VLOOKUP(J138,'Données '!S139:T152,2,FALSE)</f>
        <v>71</v>
      </c>
      <c r="N138" s="25">
        <f>G138</f>
        <v>1.0416666666666666E-2</v>
      </c>
      <c r="Q138" s="30">
        <f>J138*F138</f>
        <v>126.74999999999999</v>
      </c>
      <c r="R138" s="38">
        <f t="shared" si="70"/>
        <v>12</v>
      </c>
      <c r="S138" s="39">
        <f t="shared" si="70"/>
        <v>4.1666666666666664E-2</v>
      </c>
      <c r="T138" s="40">
        <f t="shared" si="70"/>
        <v>170</v>
      </c>
    </row>
    <row r="139" spans="2:20" ht="14.4" thickTop="1" thickBot="1" x14ac:dyDescent="0.3">
      <c r="B139" s="154"/>
      <c r="N139" s="1"/>
      <c r="O139" s="1"/>
      <c r="P139" s="1"/>
      <c r="R139" s="38">
        <f t="shared" si="70"/>
        <v>12</v>
      </c>
      <c r="S139" s="39">
        <f t="shared" si="70"/>
        <v>4.1666666666666664E-2</v>
      </c>
      <c r="T139" s="40">
        <f t="shared" si="70"/>
        <v>170</v>
      </c>
    </row>
    <row r="140" spans="2:20" ht="24" thickTop="1" x14ac:dyDescent="0.25">
      <c r="B140" s="154"/>
      <c r="D140" s="156" t="s">
        <v>20</v>
      </c>
      <c r="E140" s="157"/>
      <c r="F140" s="9" t="s">
        <v>1</v>
      </c>
      <c r="G140" s="9" t="s">
        <v>0</v>
      </c>
      <c r="H140" s="9" t="s">
        <v>100</v>
      </c>
      <c r="I140" s="9" t="s">
        <v>99</v>
      </c>
      <c r="J140" s="55" t="s">
        <v>3</v>
      </c>
      <c r="K140" s="9" t="s">
        <v>22</v>
      </c>
      <c r="L140" s="10" t="s">
        <v>29</v>
      </c>
      <c r="N140" s="25"/>
      <c r="Q140" s="29"/>
      <c r="R140" s="38">
        <f t="shared" si="70"/>
        <v>12</v>
      </c>
      <c r="S140" s="39">
        <f t="shared" si="70"/>
        <v>4.1666666666666664E-2</v>
      </c>
      <c r="T140" s="40">
        <f t="shared" si="70"/>
        <v>170</v>
      </c>
    </row>
    <row r="141" spans="2:20" ht="21.6" thickBot="1" x14ac:dyDescent="0.3">
      <c r="B141" s="154"/>
      <c r="D141" s="162" t="s">
        <v>30</v>
      </c>
      <c r="E141" s="163"/>
      <c r="F141" s="62">
        <f>H141*G141*24</f>
        <v>7.7999999999999989</v>
      </c>
      <c r="G141" s="14">
        <v>4.1666666666666664E-2</v>
      </c>
      <c r="H141" s="66">
        <f>R141*J141/100</f>
        <v>7.8</v>
      </c>
      <c r="I141" s="70">
        <f t="shared" ref="I141" si="77">(60/H141)/24</f>
        <v>0.32051282051282054</v>
      </c>
      <c r="J141" s="15">
        <v>65</v>
      </c>
      <c r="K141" s="15">
        <f>(T141*L141)/100</f>
        <v>120.7</v>
      </c>
      <c r="L141" s="16">
        <f>VLOOKUP(J141,'Données '!S139:T152,2,FALSE)</f>
        <v>71</v>
      </c>
      <c r="N141" s="25">
        <f>G141</f>
        <v>4.1666666666666664E-2</v>
      </c>
      <c r="Q141" s="30">
        <f>J141*F141</f>
        <v>506.99999999999994</v>
      </c>
      <c r="R141" s="38">
        <f t="shared" si="70"/>
        <v>12</v>
      </c>
      <c r="S141" s="39">
        <f t="shared" si="70"/>
        <v>4.1666666666666664E-2</v>
      </c>
      <c r="T141" s="40">
        <f t="shared" si="70"/>
        <v>170</v>
      </c>
    </row>
    <row r="142" spans="2:20" ht="14.4" thickTop="1" thickBot="1" x14ac:dyDescent="0.3">
      <c r="B142" s="154"/>
      <c r="N142" s="1"/>
      <c r="O142" s="1"/>
      <c r="P142" s="1"/>
      <c r="R142" s="38">
        <f t="shared" ref="R142:T157" si="78">R141</f>
        <v>12</v>
      </c>
      <c r="S142" s="39">
        <f t="shared" si="78"/>
        <v>4.1666666666666664E-2</v>
      </c>
      <c r="T142" s="40">
        <f t="shared" si="78"/>
        <v>170</v>
      </c>
    </row>
    <row r="143" spans="2:20" ht="24" thickTop="1" x14ac:dyDescent="0.25">
      <c r="B143" s="154"/>
      <c r="D143" s="156" t="s">
        <v>31</v>
      </c>
      <c r="E143" s="157"/>
      <c r="F143" s="9" t="s">
        <v>1</v>
      </c>
      <c r="G143" s="9" t="s">
        <v>0</v>
      </c>
      <c r="H143" s="9" t="s">
        <v>100</v>
      </c>
      <c r="I143" s="9" t="s">
        <v>99</v>
      </c>
      <c r="J143" s="55" t="s">
        <v>3</v>
      </c>
      <c r="K143" s="9" t="s">
        <v>22</v>
      </c>
      <c r="L143" s="10" t="s">
        <v>29</v>
      </c>
      <c r="Q143" s="30"/>
      <c r="R143" s="38">
        <f t="shared" si="78"/>
        <v>12</v>
      </c>
      <c r="S143" s="39">
        <f t="shared" si="78"/>
        <v>4.1666666666666664E-2</v>
      </c>
      <c r="T143" s="40">
        <f t="shared" si="78"/>
        <v>170</v>
      </c>
    </row>
    <row r="144" spans="2:20" ht="21" x14ac:dyDescent="0.25">
      <c r="B144" s="154"/>
      <c r="D144" s="158" t="s">
        <v>23</v>
      </c>
      <c r="E144" s="159"/>
      <c r="F144" s="59">
        <f>H144*G144*24</f>
        <v>3.8999999999999995</v>
      </c>
      <c r="G144" s="11">
        <v>2.0833333333333332E-2</v>
      </c>
      <c r="H144" s="63">
        <f>R144*J144/100</f>
        <v>7.8</v>
      </c>
      <c r="I144" s="67">
        <f>(60/H144)/24</f>
        <v>0.32051282051282054</v>
      </c>
      <c r="J144" s="12">
        <v>65</v>
      </c>
      <c r="K144" s="12">
        <f>(T144*L144)/100</f>
        <v>120.7</v>
      </c>
      <c r="L144" s="13">
        <f>VLOOKUP(J144,'Données '!S151:T164,2,FALSE)</f>
        <v>71</v>
      </c>
      <c r="N144" s="25">
        <f>G144</f>
        <v>2.0833333333333332E-2</v>
      </c>
      <c r="Q144" s="30">
        <f t="shared" ref="Q144:Q148" si="79">J144*F144</f>
        <v>253.49999999999997</v>
      </c>
      <c r="R144" s="38">
        <f t="shared" si="78"/>
        <v>12</v>
      </c>
      <c r="S144" s="39">
        <f t="shared" si="78"/>
        <v>4.1666666666666664E-2</v>
      </c>
      <c r="T144" s="40">
        <f t="shared" si="78"/>
        <v>170</v>
      </c>
    </row>
    <row r="145" spans="2:20" ht="21" x14ac:dyDescent="0.25">
      <c r="B145" s="154"/>
      <c r="D145" s="173" t="s">
        <v>32</v>
      </c>
      <c r="E145" s="174"/>
      <c r="F145" s="76">
        <f>H145*G145*24</f>
        <v>6</v>
      </c>
      <c r="G145" s="51">
        <v>2.7777777777777776E-2</v>
      </c>
      <c r="H145" s="79">
        <f t="shared" ref="H145:H148" si="80">R145*J145/100</f>
        <v>9</v>
      </c>
      <c r="I145" s="81">
        <f t="shared" ref="I145" si="81">(60/H145)/24</f>
        <v>0.27777777777777779</v>
      </c>
      <c r="J145" s="52">
        <v>75</v>
      </c>
      <c r="K145" s="52">
        <f t="shared" ref="K145:K148" si="82">(T145*L145)/100</f>
        <v>139.4</v>
      </c>
      <c r="L145" s="53">
        <f>VLOOKUP(J145,'Données '!S152:T165,2,FALSE)</f>
        <v>82</v>
      </c>
      <c r="O145" s="24">
        <f>G145</f>
        <v>2.7777777777777776E-2</v>
      </c>
      <c r="Q145" s="30">
        <f t="shared" si="79"/>
        <v>450</v>
      </c>
      <c r="R145" s="38">
        <f t="shared" si="78"/>
        <v>12</v>
      </c>
      <c r="S145" s="39">
        <f t="shared" si="78"/>
        <v>4.1666666666666664E-2</v>
      </c>
      <c r="T145" s="40">
        <f t="shared" si="78"/>
        <v>170</v>
      </c>
    </row>
    <row r="146" spans="2:20" ht="21" x14ac:dyDescent="0.25">
      <c r="B146" s="154"/>
      <c r="D146" s="158" t="s">
        <v>26</v>
      </c>
      <c r="E146" s="159"/>
      <c r="F146" s="59">
        <f t="shared" ref="F146:F148" si="83">H146*G146*24</f>
        <v>1.2999999999999998</v>
      </c>
      <c r="G146" s="11">
        <v>6.9444444444444441E-3</v>
      </c>
      <c r="H146" s="63">
        <f t="shared" si="80"/>
        <v>7.8</v>
      </c>
      <c r="I146" s="67">
        <f>(60/H146)/24</f>
        <v>0.32051282051282054</v>
      </c>
      <c r="J146" s="12">
        <v>65</v>
      </c>
      <c r="K146" s="12">
        <f t="shared" si="82"/>
        <v>120.7</v>
      </c>
      <c r="L146" s="13">
        <f>VLOOKUP(J146,'Données '!S153:T166,2,FALSE)</f>
        <v>71</v>
      </c>
      <c r="N146" s="25">
        <f>G146</f>
        <v>6.9444444444444441E-3</v>
      </c>
      <c r="Q146" s="30">
        <f t="shared" si="79"/>
        <v>84.499999999999986</v>
      </c>
      <c r="R146" s="38">
        <f t="shared" si="78"/>
        <v>12</v>
      </c>
      <c r="S146" s="39">
        <f t="shared" si="78"/>
        <v>4.1666666666666664E-2</v>
      </c>
      <c r="T146" s="40">
        <f t="shared" si="78"/>
        <v>170</v>
      </c>
    </row>
    <row r="147" spans="2:20" ht="21" x14ac:dyDescent="0.25">
      <c r="B147" s="154"/>
      <c r="D147" s="173" t="s">
        <v>32</v>
      </c>
      <c r="E147" s="174"/>
      <c r="F147" s="76">
        <f t="shared" si="83"/>
        <v>6</v>
      </c>
      <c r="G147" s="51">
        <v>2.7777777777777776E-2</v>
      </c>
      <c r="H147" s="79">
        <f t="shared" si="80"/>
        <v>9</v>
      </c>
      <c r="I147" s="81">
        <f t="shared" ref="I147:I148" si="84">(60/H147)/24</f>
        <v>0.27777777777777779</v>
      </c>
      <c r="J147" s="52">
        <v>75</v>
      </c>
      <c r="K147" s="52">
        <f t="shared" si="82"/>
        <v>139.4</v>
      </c>
      <c r="L147" s="53">
        <f>VLOOKUP(J147,'Données '!S154:T167,2,FALSE)</f>
        <v>82</v>
      </c>
      <c r="O147" s="24">
        <f>G147</f>
        <v>2.7777777777777776E-2</v>
      </c>
      <c r="Q147" s="30">
        <f t="shared" si="79"/>
        <v>450</v>
      </c>
      <c r="R147" s="38">
        <f t="shared" si="78"/>
        <v>12</v>
      </c>
      <c r="S147" s="39">
        <f t="shared" si="78"/>
        <v>4.1666666666666664E-2</v>
      </c>
      <c r="T147" s="40">
        <f t="shared" si="78"/>
        <v>170</v>
      </c>
    </row>
    <row r="148" spans="2:20" ht="21.6" thickBot="1" x14ac:dyDescent="0.3">
      <c r="B148" s="155"/>
      <c r="D148" s="162" t="s">
        <v>26</v>
      </c>
      <c r="E148" s="163"/>
      <c r="F148" s="77">
        <f t="shared" si="83"/>
        <v>1.9499999999999997</v>
      </c>
      <c r="G148" s="14">
        <v>1.0416666666666666E-2</v>
      </c>
      <c r="H148" s="80">
        <f t="shared" si="80"/>
        <v>7.8</v>
      </c>
      <c r="I148" s="70">
        <f t="shared" si="84"/>
        <v>0.32051282051282054</v>
      </c>
      <c r="J148" s="15">
        <v>65</v>
      </c>
      <c r="K148" s="15">
        <f t="shared" si="82"/>
        <v>120.7</v>
      </c>
      <c r="L148" s="17">
        <f>VLOOKUP(J148,'Données '!S155:T168,2,FALSE)</f>
        <v>71</v>
      </c>
      <c r="N148" s="25">
        <f>G148</f>
        <v>1.0416666666666666E-2</v>
      </c>
      <c r="Q148" s="30">
        <f t="shared" si="79"/>
        <v>126.74999999999999</v>
      </c>
      <c r="R148" s="38">
        <f t="shared" si="78"/>
        <v>12</v>
      </c>
      <c r="S148" s="39">
        <f t="shared" si="78"/>
        <v>4.1666666666666664E-2</v>
      </c>
      <c r="T148" s="40">
        <f t="shared" si="78"/>
        <v>170</v>
      </c>
    </row>
    <row r="149" spans="2:20" ht="13.8" thickTop="1" x14ac:dyDescent="0.25">
      <c r="N149" s="32"/>
      <c r="O149" s="32"/>
      <c r="P149" s="32"/>
      <c r="R149" s="38">
        <f t="shared" si="78"/>
        <v>12</v>
      </c>
      <c r="S149" s="39">
        <f t="shared" si="78"/>
        <v>4.1666666666666664E-2</v>
      </c>
      <c r="T149" s="40">
        <f t="shared" si="78"/>
        <v>170</v>
      </c>
    </row>
    <row r="150" spans="2:20" ht="13.8" thickBot="1" x14ac:dyDescent="0.3">
      <c r="N150" s="32"/>
      <c r="O150" s="32"/>
      <c r="P150" s="32"/>
      <c r="R150" s="38">
        <f t="shared" si="78"/>
        <v>12</v>
      </c>
      <c r="S150" s="39">
        <f t="shared" si="78"/>
        <v>4.1666666666666664E-2</v>
      </c>
      <c r="T150" s="40">
        <f t="shared" si="78"/>
        <v>170</v>
      </c>
    </row>
    <row r="151" spans="2:20" ht="27" thickTop="1" thickBot="1" x14ac:dyDescent="0.3">
      <c r="B151" s="150" t="s">
        <v>40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2"/>
      <c r="N151" s="26">
        <f>SUM(N153:N172)</f>
        <v>0.13402777777777777</v>
      </c>
      <c r="O151" s="27">
        <f>SUM(O153:O172)</f>
        <v>8.0555555555555547E-2</v>
      </c>
      <c r="P151" s="28">
        <f>SUM(P153:P172)</f>
        <v>1.1111111111111112E-2</v>
      </c>
      <c r="Q151" s="30">
        <f>SUM(Q153:Q172)/100</f>
        <v>34.326499999999996</v>
      </c>
      <c r="R151" s="38">
        <f t="shared" si="78"/>
        <v>12</v>
      </c>
      <c r="S151" s="39">
        <f t="shared" si="78"/>
        <v>4.1666666666666664E-2</v>
      </c>
      <c r="T151" s="40">
        <f t="shared" si="78"/>
        <v>170</v>
      </c>
    </row>
    <row r="152" spans="2:20" ht="14.4" thickTop="1" thickBot="1" x14ac:dyDescent="0.3">
      <c r="N152" s="1"/>
      <c r="O152" s="1"/>
      <c r="P152" s="1"/>
      <c r="R152" s="38">
        <f t="shared" si="78"/>
        <v>12</v>
      </c>
      <c r="S152" s="39">
        <f t="shared" si="78"/>
        <v>4.1666666666666664E-2</v>
      </c>
      <c r="T152" s="40">
        <f t="shared" si="78"/>
        <v>170</v>
      </c>
    </row>
    <row r="153" spans="2:20" ht="24" thickTop="1" x14ac:dyDescent="0.25">
      <c r="B153" s="153" t="s">
        <v>27</v>
      </c>
      <c r="D153" s="156" t="s">
        <v>28</v>
      </c>
      <c r="E153" s="157"/>
      <c r="F153" s="9" t="s">
        <v>1</v>
      </c>
      <c r="G153" s="9" t="s">
        <v>0</v>
      </c>
      <c r="H153" s="9" t="s">
        <v>100</v>
      </c>
      <c r="I153" s="9" t="s">
        <v>99</v>
      </c>
      <c r="J153" s="55" t="s">
        <v>3</v>
      </c>
      <c r="K153" s="9" t="s">
        <v>22</v>
      </c>
      <c r="L153" s="10" t="s">
        <v>29</v>
      </c>
      <c r="Q153" s="31"/>
      <c r="R153" s="38">
        <f t="shared" si="78"/>
        <v>12</v>
      </c>
      <c r="S153" s="39">
        <f t="shared" si="78"/>
        <v>4.1666666666666664E-2</v>
      </c>
      <c r="T153" s="40">
        <f t="shared" si="78"/>
        <v>170</v>
      </c>
    </row>
    <row r="154" spans="2:20" ht="21" x14ac:dyDescent="0.25">
      <c r="B154" s="154"/>
      <c r="D154" s="158" t="s">
        <v>23</v>
      </c>
      <c r="E154" s="159"/>
      <c r="F154" s="59">
        <f>H154*G154*24</f>
        <v>3.8999999999999995</v>
      </c>
      <c r="G154" s="71">
        <v>2.0833333333333332E-2</v>
      </c>
      <c r="H154" s="63">
        <f t="shared" ref="H154:H160" si="85">R154*J154/100</f>
        <v>7.8</v>
      </c>
      <c r="I154" s="67">
        <f>(60/H154)/24</f>
        <v>0.32051282051282054</v>
      </c>
      <c r="J154" s="12">
        <v>65</v>
      </c>
      <c r="K154" s="12">
        <f t="shared" ref="K154:K160" si="86">(T154*L154)/100</f>
        <v>120.7</v>
      </c>
      <c r="L154" s="13">
        <f>VLOOKUP(J154,'Données '!S161:T174,2,FALSE)</f>
        <v>71</v>
      </c>
      <c r="N154" s="19">
        <f>G154</f>
        <v>2.0833333333333332E-2</v>
      </c>
      <c r="Q154" s="30">
        <f>J154*F154</f>
        <v>253.49999999999997</v>
      </c>
      <c r="R154" s="38">
        <f t="shared" si="78"/>
        <v>12</v>
      </c>
      <c r="S154" s="39">
        <f t="shared" si="78"/>
        <v>4.1666666666666664E-2</v>
      </c>
      <c r="T154" s="40">
        <f t="shared" si="78"/>
        <v>170</v>
      </c>
    </row>
    <row r="155" spans="2:20" ht="21" x14ac:dyDescent="0.25">
      <c r="B155" s="154"/>
      <c r="D155" s="160">
        <v>8</v>
      </c>
      <c r="E155" s="48" t="s">
        <v>24</v>
      </c>
      <c r="F155" s="60">
        <v>0.2</v>
      </c>
      <c r="G155" s="75">
        <f>F155/(H155*24)</f>
        <v>6.9444444444444447E-4</v>
      </c>
      <c r="H155" s="64">
        <f t="shared" si="85"/>
        <v>12</v>
      </c>
      <c r="I155" s="68">
        <f t="shared" ref="I155" si="87">(60/H155)/24</f>
        <v>0.20833333333333334</v>
      </c>
      <c r="J155" s="49">
        <v>100</v>
      </c>
      <c r="K155" s="49">
        <f t="shared" si="86"/>
        <v>170</v>
      </c>
      <c r="L155" s="50">
        <f>VLOOKUP(J155,'Données '!S161:T174,2,FALSE)</f>
        <v>100</v>
      </c>
      <c r="P155" s="23">
        <f>D155*G155</f>
        <v>5.5555555555555558E-3</v>
      </c>
      <c r="Q155" s="30">
        <f>J155*F155*D155</f>
        <v>160</v>
      </c>
      <c r="R155" s="38">
        <f t="shared" si="78"/>
        <v>12</v>
      </c>
      <c r="S155" s="39">
        <f t="shared" si="78"/>
        <v>4.1666666666666664E-2</v>
      </c>
      <c r="T155" s="40">
        <f t="shared" si="78"/>
        <v>170</v>
      </c>
    </row>
    <row r="156" spans="2:20" ht="21" x14ac:dyDescent="0.25">
      <c r="B156" s="154"/>
      <c r="D156" s="161"/>
      <c r="E156" s="56" t="s">
        <v>25</v>
      </c>
      <c r="F156" s="61">
        <f>H156*G156*24</f>
        <v>0.14000000000000001</v>
      </c>
      <c r="G156" s="74">
        <v>6.9444444444444447E-4</v>
      </c>
      <c r="H156" s="65">
        <f t="shared" si="85"/>
        <v>8.4</v>
      </c>
      <c r="I156" s="69">
        <f t="shared" ref="I156" si="88">(60/H156)/24</f>
        <v>0.29761904761904762</v>
      </c>
      <c r="J156" s="57">
        <v>70</v>
      </c>
      <c r="K156" s="57">
        <f t="shared" si="86"/>
        <v>130.9</v>
      </c>
      <c r="L156" s="58">
        <f>VLOOKUP(J156,'Données '!S161:T174,2,FALSE)</f>
        <v>77</v>
      </c>
      <c r="O156" s="24">
        <f>G156*D155</f>
        <v>5.5555555555555558E-3</v>
      </c>
      <c r="Q156" s="30">
        <f>J156*F156*D155</f>
        <v>78.400000000000006</v>
      </c>
      <c r="R156" s="38">
        <f t="shared" si="78"/>
        <v>12</v>
      </c>
      <c r="S156" s="39">
        <f t="shared" si="78"/>
        <v>4.1666666666666664E-2</v>
      </c>
      <c r="T156" s="40">
        <f t="shared" si="78"/>
        <v>170</v>
      </c>
    </row>
    <row r="157" spans="2:20" ht="21" x14ac:dyDescent="0.25">
      <c r="B157" s="154"/>
      <c r="D157" s="158" t="s">
        <v>26</v>
      </c>
      <c r="E157" s="159"/>
      <c r="F157" s="59">
        <f>H157*G157*24</f>
        <v>0.39</v>
      </c>
      <c r="G157" s="71">
        <v>2.0833333333333333E-3</v>
      </c>
      <c r="H157" s="63">
        <f t="shared" si="85"/>
        <v>7.8</v>
      </c>
      <c r="I157" s="67">
        <f>(60/H157)/24</f>
        <v>0.32051282051282054</v>
      </c>
      <c r="J157" s="12">
        <v>65</v>
      </c>
      <c r="K157" s="12">
        <f t="shared" si="86"/>
        <v>120.7</v>
      </c>
      <c r="L157" s="13">
        <f>VLOOKUP(J157,'Données '!S161:T174,2,FALSE)</f>
        <v>71</v>
      </c>
      <c r="N157" s="25">
        <f>G157</f>
        <v>2.0833333333333333E-3</v>
      </c>
      <c r="Q157" s="30">
        <f>J157*F157</f>
        <v>25.35</v>
      </c>
      <c r="R157" s="38">
        <f t="shared" si="78"/>
        <v>12</v>
      </c>
      <c r="S157" s="39">
        <f t="shared" si="78"/>
        <v>4.1666666666666664E-2</v>
      </c>
      <c r="T157" s="40">
        <f t="shared" si="78"/>
        <v>170</v>
      </c>
    </row>
    <row r="158" spans="2:20" ht="21" x14ac:dyDescent="0.25">
      <c r="B158" s="154"/>
      <c r="D158" s="160">
        <v>8</v>
      </c>
      <c r="E158" s="48" t="s">
        <v>24</v>
      </c>
      <c r="F158" s="60">
        <v>0.2</v>
      </c>
      <c r="G158" s="75">
        <f>F158/(H158*24)</f>
        <v>6.9444444444444447E-4</v>
      </c>
      <c r="H158" s="64">
        <f t="shared" si="85"/>
        <v>12</v>
      </c>
      <c r="I158" s="68">
        <f t="shared" ref="I158" si="89">(60/H158)/24</f>
        <v>0.20833333333333334</v>
      </c>
      <c r="J158" s="49">
        <v>100</v>
      </c>
      <c r="K158" s="49">
        <f t="shared" si="86"/>
        <v>170</v>
      </c>
      <c r="L158" s="50">
        <f>VLOOKUP(J158,'Données '!S161:T174,2,FALSE)</f>
        <v>100</v>
      </c>
      <c r="P158" s="23">
        <f>D158*G158</f>
        <v>5.5555555555555558E-3</v>
      </c>
      <c r="Q158" s="30">
        <f>J158*F158*D158</f>
        <v>160</v>
      </c>
      <c r="R158" s="38">
        <f t="shared" ref="R158:T175" si="90">R157</f>
        <v>12</v>
      </c>
      <c r="S158" s="39">
        <f t="shared" si="90"/>
        <v>4.1666666666666664E-2</v>
      </c>
      <c r="T158" s="40">
        <f t="shared" si="90"/>
        <v>170</v>
      </c>
    </row>
    <row r="159" spans="2:20" ht="21" x14ac:dyDescent="0.25">
      <c r="B159" s="154"/>
      <c r="D159" s="161"/>
      <c r="E159" s="56" t="s">
        <v>25</v>
      </c>
      <c r="F159" s="61">
        <f>H159*G159*24</f>
        <v>0.14000000000000001</v>
      </c>
      <c r="G159" s="74">
        <v>6.9444444444444447E-4</v>
      </c>
      <c r="H159" s="65">
        <f t="shared" si="85"/>
        <v>8.4</v>
      </c>
      <c r="I159" s="69">
        <f t="shared" ref="I159:I160" si="91">(60/H159)/24</f>
        <v>0.29761904761904762</v>
      </c>
      <c r="J159" s="57">
        <v>70</v>
      </c>
      <c r="K159" s="57">
        <f t="shared" si="86"/>
        <v>130.9</v>
      </c>
      <c r="L159" s="58">
        <f>VLOOKUP(J159,'Données '!S161:T174,2,FALSE)</f>
        <v>77</v>
      </c>
      <c r="O159" s="24">
        <f>G159*D158</f>
        <v>5.5555555555555558E-3</v>
      </c>
      <c r="Q159" s="30">
        <f>J159*F159*D158</f>
        <v>78.400000000000006</v>
      </c>
      <c r="R159" s="38">
        <f t="shared" si="90"/>
        <v>12</v>
      </c>
      <c r="S159" s="39">
        <f t="shared" si="90"/>
        <v>4.1666666666666664E-2</v>
      </c>
      <c r="T159" s="40">
        <f t="shared" si="90"/>
        <v>170</v>
      </c>
    </row>
    <row r="160" spans="2:20" ht="21.6" thickBot="1" x14ac:dyDescent="0.3">
      <c r="B160" s="154"/>
      <c r="D160" s="162" t="s">
        <v>26</v>
      </c>
      <c r="E160" s="163"/>
      <c r="F160" s="62">
        <f>H160*G160*24</f>
        <v>3.8999999999999995</v>
      </c>
      <c r="G160" s="73">
        <v>2.0833333333333332E-2</v>
      </c>
      <c r="H160" s="66">
        <f t="shared" si="85"/>
        <v>7.8</v>
      </c>
      <c r="I160" s="70">
        <f t="shared" si="91"/>
        <v>0.32051282051282054</v>
      </c>
      <c r="J160" s="15">
        <v>65</v>
      </c>
      <c r="K160" s="15">
        <f t="shared" si="86"/>
        <v>120.7</v>
      </c>
      <c r="L160" s="16">
        <f>VLOOKUP(J160,'Données '!S161:T174,2,FALSE)</f>
        <v>71</v>
      </c>
      <c r="N160" s="25">
        <f>G160</f>
        <v>2.0833333333333332E-2</v>
      </c>
      <c r="Q160" s="30">
        <f>J160*F160</f>
        <v>253.49999999999997</v>
      </c>
      <c r="R160" s="38">
        <f t="shared" si="90"/>
        <v>12</v>
      </c>
      <c r="S160" s="39">
        <f t="shared" si="90"/>
        <v>4.1666666666666664E-2</v>
      </c>
      <c r="T160" s="40">
        <f t="shared" si="90"/>
        <v>170</v>
      </c>
    </row>
    <row r="161" spans="2:20" ht="14.4" thickTop="1" thickBot="1" x14ac:dyDescent="0.3">
      <c r="B161" s="154"/>
      <c r="N161" s="1"/>
      <c r="O161" s="1"/>
      <c r="P161" s="1"/>
      <c r="R161" s="38">
        <f t="shared" si="90"/>
        <v>12</v>
      </c>
      <c r="S161" s="39">
        <f t="shared" si="90"/>
        <v>4.1666666666666664E-2</v>
      </c>
      <c r="T161" s="40">
        <f t="shared" si="90"/>
        <v>170</v>
      </c>
    </row>
    <row r="162" spans="2:20" ht="24" thickTop="1" x14ac:dyDescent="0.25">
      <c r="B162" s="154"/>
      <c r="D162" s="156" t="s">
        <v>20</v>
      </c>
      <c r="E162" s="157"/>
      <c r="F162" s="9" t="s">
        <v>1</v>
      </c>
      <c r="G162" s="9" t="s">
        <v>0</v>
      </c>
      <c r="H162" s="9" t="s">
        <v>100</v>
      </c>
      <c r="I162" s="9" t="s">
        <v>99</v>
      </c>
      <c r="J162" s="55" t="s">
        <v>3</v>
      </c>
      <c r="K162" s="9" t="s">
        <v>22</v>
      </c>
      <c r="L162" s="10" t="s">
        <v>29</v>
      </c>
      <c r="N162" s="25"/>
      <c r="Q162" s="29"/>
      <c r="R162" s="38">
        <f t="shared" si="90"/>
        <v>12</v>
      </c>
      <c r="S162" s="39">
        <f t="shared" si="90"/>
        <v>4.1666666666666664E-2</v>
      </c>
      <c r="T162" s="40">
        <f t="shared" si="90"/>
        <v>170</v>
      </c>
    </row>
    <row r="163" spans="2:20" ht="21" x14ac:dyDescent="0.25">
      <c r="B163" s="154"/>
      <c r="D163" s="158" t="s">
        <v>23</v>
      </c>
      <c r="E163" s="159"/>
      <c r="F163" s="59">
        <f>H163*G163*24</f>
        <v>3.8999999999999995</v>
      </c>
      <c r="G163" s="11">
        <v>2.0833333333333332E-2</v>
      </c>
      <c r="H163" s="63">
        <f>R163*J163/100</f>
        <v>7.8</v>
      </c>
      <c r="I163" s="67">
        <f>(60/H163)/24</f>
        <v>0.32051282051282054</v>
      </c>
      <c r="J163" s="12">
        <v>65</v>
      </c>
      <c r="K163" s="12">
        <f>(T163*L163)/100</f>
        <v>120.7</v>
      </c>
      <c r="L163" s="13">
        <f>VLOOKUP(J163,'Données '!S168:T181,2,FALSE)</f>
        <v>71</v>
      </c>
      <c r="N163" s="25">
        <f>G163</f>
        <v>2.0833333333333332E-2</v>
      </c>
      <c r="Q163" s="30">
        <f t="shared" ref="Q163:Q165" si="92">J163*F163</f>
        <v>253.49999999999997</v>
      </c>
      <c r="R163" s="38">
        <f t="shared" si="90"/>
        <v>12</v>
      </c>
      <c r="S163" s="39">
        <f t="shared" si="90"/>
        <v>4.1666666666666664E-2</v>
      </c>
      <c r="T163" s="40">
        <f t="shared" si="90"/>
        <v>170</v>
      </c>
    </row>
    <row r="164" spans="2:20" ht="21" x14ac:dyDescent="0.25">
      <c r="B164" s="154"/>
      <c r="D164" s="173" t="s">
        <v>32</v>
      </c>
      <c r="E164" s="174"/>
      <c r="F164" s="76">
        <f>H164*G164*24</f>
        <v>3.2</v>
      </c>
      <c r="G164" s="51">
        <v>1.3888888888888888E-2</v>
      </c>
      <c r="H164" s="79">
        <f>R164*J164/100</f>
        <v>9.6</v>
      </c>
      <c r="I164" s="81">
        <f t="shared" ref="I164:I165" si="93">(60/H164)/24</f>
        <v>0.26041666666666669</v>
      </c>
      <c r="J164" s="52">
        <v>80</v>
      </c>
      <c r="K164" s="52">
        <f>(T164*L164)/100</f>
        <v>149.6</v>
      </c>
      <c r="L164" s="53">
        <f>VLOOKUP(J164,'Données '!S169:T182,2,FALSE)</f>
        <v>88</v>
      </c>
      <c r="O164" s="24">
        <f>G164</f>
        <v>1.3888888888888888E-2</v>
      </c>
      <c r="Q164" s="30">
        <f t="shared" si="92"/>
        <v>256</v>
      </c>
      <c r="R164" s="38">
        <f t="shared" si="90"/>
        <v>12</v>
      </c>
      <c r="S164" s="39">
        <f t="shared" si="90"/>
        <v>4.1666666666666664E-2</v>
      </c>
      <c r="T164" s="40">
        <f t="shared" si="90"/>
        <v>170</v>
      </c>
    </row>
    <row r="165" spans="2:20" ht="21.6" thickBot="1" x14ac:dyDescent="0.3">
      <c r="B165" s="154"/>
      <c r="D165" s="162" t="s">
        <v>26</v>
      </c>
      <c r="E165" s="163"/>
      <c r="F165" s="77">
        <f t="shared" ref="F165" si="94">F163</f>
        <v>3.8999999999999995</v>
      </c>
      <c r="G165" s="14">
        <v>6.9444444444444441E-3</v>
      </c>
      <c r="H165" s="80">
        <f>R165*J165/100</f>
        <v>7.8</v>
      </c>
      <c r="I165" s="70">
        <f t="shared" si="93"/>
        <v>0.32051282051282054</v>
      </c>
      <c r="J165" s="15">
        <v>65</v>
      </c>
      <c r="K165" s="15">
        <f>(T165*L165)/100</f>
        <v>120.7</v>
      </c>
      <c r="L165" s="17">
        <f>VLOOKUP(J165,'Données '!S170:T183,2,FALSE)</f>
        <v>71</v>
      </c>
      <c r="N165" s="25">
        <f>G165</f>
        <v>6.9444444444444441E-3</v>
      </c>
      <c r="Q165" s="30">
        <f t="shared" si="92"/>
        <v>253.49999999999997</v>
      </c>
      <c r="R165" s="38">
        <f t="shared" si="90"/>
        <v>12</v>
      </c>
      <c r="S165" s="39">
        <f t="shared" si="90"/>
        <v>4.1666666666666664E-2</v>
      </c>
      <c r="T165" s="40">
        <f t="shared" si="90"/>
        <v>170</v>
      </c>
    </row>
    <row r="166" spans="2:20" ht="14.4" thickTop="1" thickBot="1" x14ac:dyDescent="0.3">
      <c r="B166" s="154"/>
      <c r="N166" s="1"/>
      <c r="O166" s="1"/>
      <c r="P166" s="1"/>
      <c r="R166" s="38">
        <f t="shared" si="90"/>
        <v>12</v>
      </c>
      <c r="S166" s="39">
        <f t="shared" si="90"/>
        <v>4.1666666666666664E-2</v>
      </c>
      <c r="T166" s="40">
        <f t="shared" si="90"/>
        <v>170</v>
      </c>
    </row>
    <row r="167" spans="2:20" ht="24" thickTop="1" x14ac:dyDescent="0.25">
      <c r="B167" s="154"/>
      <c r="D167" s="156" t="s">
        <v>31</v>
      </c>
      <c r="E167" s="157"/>
      <c r="F167" s="9" t="s">
        <v>1</v>
      </c>
      <c r="G167" s="9" t="s">
        <v>0</v>
      </c>
      <c r="H167" s="9" t="s">
        <v>100</v>
      </c>
      <c r="I167" s="9" t="s">
        <v>99</v>
      </c>
      <c r="J167" s="55" t="s">
        <v>3</v>
      </c>
      <c r="K167" s="9" t="s">
        <v>22</v>
      </c>
      <c r="L167" s="10" t="s">
        <v>29</v>
      </c>
      <c r="Q167" s="30"/>
      <c r="R167" s="38">
        <f t="shared" si="90"/>
        <v>12</v>
      </c>
      <c r="S167" s="39">
        <f t="shared" si="90"/>
        <v>4.1666666666666664E-2</v>
      </c>
      <c r="T167" s="40">
        <f t="shared" si="90"/>
        <v>170</v>
      </c>
    </row>
    <row r="168" spans="2:20" ht="21" x14ac:dyDescent="0.25">
      <c r="B168" s="154"/>
      <c r="D168" s="158" t="s">
        <v>23</v>
      </c>
      <c r="E168" s="159"/>
      <c r="F168" s="59">
        <f>H168*G168*24</f>
        <v>3.8999999999999995</v>
      </c>
      <c r="G168" s="11">
        <v>2.0833333333333332E-2</v>
      </c>
      <c r="H168" s="63">
        <f>R168*J168/100</f>
        <v>7.8</v>
      </c>
      <c r="I168" s="67">
        <f>(60/H168)/24</f>
        <v>0.32051282051282054</v>
      </c>
      <c r="J168" s="12">
        <v>65</v>
      </c>
      <c r="K168" s="12">
        <f>(T168*L168)/100</f>
        <v>120.7</v>
      </c>
      <c r="L168" s="13">
        <f>VLOOKUP(J168,'Données '!S173:T186,2,FALSE)</f>
        <v>71</v>
      </c>
      <c r="N168" s="25">
        <f>G168</f>
        <v>2.0833333333333332E-2</v>
      </c>
      <c r="Q168" s="30">
        <f t="shared" ref="Q168:Q172" si="95">J168*F168</f>
        <v>253.49999999999997</v>
      </c>
      <c r="R168" s="38">
        <f t="shared" si="90"/>
        <v>12</v>
      </c>
      <c r="S168" s="39">
        <f t="shared" si="90"/>
        <v>4.1666666666666664E-2</v>
      </c>
      <c r="T168" s="40">
        <f t="shared" si="90"/>
        <v>170</v>
      </c>
    </row>
    <row r="169" spans="2:20" ht="21" x14ac:dyDescent="0.25">
      <c r="B169" s="154"/>
      <c r="D169" s="173" t="s">
        <v>32</v>
      </c>
      <c r="E169" s="174"/>
      <c r="F169" s="76">
        <f t="shared" ref="F169:F172" si="96">H169*G169*24</f>
        <v>6</v>
      </c>
      <c r="G169" s="51">
        <v>2.7777777777777776E-2</v>
      </c>
      <c r="H169" s="79">
        <f t="shared" ref="H169:H172" si="97">R169*J169/100</f>
        <v>9</v>
      </c>
      <c r="I169" s="81">
        <f t="shared" ref="I169" si="98">(60/H169)/24</f>
        <v>0.27777777777777779</v>
      </c>
      <c r="J169" s="52">
        <v>75</v>
      </c>
      <c r="K169" s="52">
        <f t="shared" ref="K169:K172" si="99">(T169*L169)/100</f>
        <v>139.4</v>
      </c>
      <c r="L169" s="53">
        <f>VLOOKUP(J169,'Données '!S174:T187,2,FALSE)</f>
        <v>82</v>
      </c>
      <c r="O169" s="24">
        <f>G169</f>
        <v>2.7777777777777776E-2</v>
      </c>
      <c r="Q169" s="30">
        <f t="shared" si="95"/>
        <v>450</v>
      </c>
      <c r="R169" s="38">
        <f t="shared" si="90"/>
        <v>12</v>
      </c>
      <c r="S169" s="39">
        <f t="shared" si="90"/>
        <v>4.1666666666666664E-2</v>
      </c>
      <c r="T169" s="40">
        <f t="shared" si="90"/>
        <v>170</v>
      </c>
    </row>
    <row r="170" spans="2:20" ht="21" x14ac:dyDescent="0.25">
      <c r="B170" s="154"/>
      <c r="D170" s="158" t="s">
        <v>26</v>
      </c>
      <c r="E170" s="159"/>
      <c r="F170" s="59">
        <f t="shared" si="96"/>
        <v>5.1999999999999993</v>
      </c>
      <c r="G170" s="11">
        <v>2.7777777777777776E-2</v>
      </c>
      <c r="H170" s="63">
        <f t="shared" si="97"/>
        <v>7.8</v>
      </c>
      <c r="I170" s="67">
        <f>(60/H170)/24</f>
        <v>0.32051282051282054</v>
      </c>
      <c r="J170" s="12">
        <v>65</v>
      </c>
      <c r="K170" s="12">
        <f t="shared" si="99"/>
        <v>120.7</v>
      </c>
      <c r="L170" s="13">
        <f>VLOOKUP(J170,'Données '!S175:T188,2,FALSE)</f>
        <v>71</v>
      </c>
      <c r="N170" s="25">
        <f>G170</f>
        <v>2.7777777777777776E-2</v>
      </c>
      <c r="Q170" s="30">
        <f t="shared" si="95"/>
        <v>337.99999999999994</v>
      </c>
      <c r="R170" s="38">
        <f t="shared" si="90"/>
        <v>12</v>
      </c>
      <c r="S170" s="39">
        <f t="shared" si="90"/>
        <v>4.1666666666666664E-2</v>
      </c>
      <c r="T170" s="40">
        <f t="shared" si="90"/>
        <v>170</v>
      </c>
    </row>
    <row r="171" spans="2:20" ht="21" x14ac:dyDescent="0.25">
      <c r="B171" s="154"/>
      <c r="D171" s="173" t="s">
        <v>32</v>
      </c>
      <c r="E171" s="174"/>
      <c r="F171" s="76">
        <f t="shared" si="96"/>
        <v>6</v>
      </c>
      <c r="G171" s="51">
        <v>2.7777777777777776E-2</v>
      </c>
      <c r="H171" s="79">
        <f t="shared" si="97"/>
        <v>9</v>
      </c>
      <c r="I171" s="81">
        <f t="shared" ref="I171:I172" si="100">(60/H171)/24</f>
        <v>0.27777777777777779</v>
      </c>
      <c r="J171" s="52">
        <v>75</v>
      </c>
      <c r="K171" s="52">
        <f t="shared" si="99"/>
        <v>139.4</v>
      </c>
      <c r="L171" s="53">
        <f>VLOOKUP(J171,'Données '!S176:T189,2,FALSE)</f>
        <v>82</v>
      </c>
      <c r="O171" s="24">
        <f>G171</f>
        <v>2.7777777777777776E-2</v>
      </c>
      <c r="Q171" s="30">
        <f t="shared" si="95"/>
        <v>450</v>
      </c>
      <c r="R171" s="38">
        <f t="shared" si="90"/>
        <v>12</v>
      </c>
      <c r="S171" s="39">
        <f t="shared" si="90"/>
        <v>4.1666666666666664E-2</v>
      </c>
      <c r="T171" s="40">
        <f t="shared" si="90"/>
        <v>170</v>
      </c>
    </row>
    <row r="172" spans="2:20" ht="21.6" thickBot="1" x14ac:dyDescent="0.3">
      <c r="B172" s="155"/>
      <c r="D172" s="162" t="s">
        <v>26</v>
      </c>
      <c r="E172" s="163"/>
      <c r="F172" s="77">
        <f t="shared" si="96"/>
        <v>2.5999999999999996</v>
      </c>
      <c r="G172" s="14">
        <v>1.3888888888888888E-2</v>
      </c>
      <c r="H172" s="80">
        <f t="shared" si="97"/>
        <v>7.8</v>
      </c>
      <c r="I172" s="70">
        <f t="shared" si="100"/>
        <v>0.32051282051282054</v>
      </c>
      <c r="J172" s="15">
        <v>65</v>
      </c>
      <c r="K172" s="15">
        <f t="shared" si="99"/>
        <v>120.7</v>
      </c>
      <c r="L172" s="17">
        <f>VLOOKUP(J172,'Données '!S177:T190,2,FALSE)</f>
        <v>71</v>
      </c>
      <c r="N172" s="25">
        <f>G172</f>
        <v>1.3888888888888888E-2</v>
      </c>
      <c r="Q172" s="30">
        <f t="shared" si="95"/>
        <v>168.99999999999997</v>
      </c>
      <c r="R172" s="38">
        <f t="shared" si="90"/>
        <v>12</v>
      </c>
      <c r="S172" s="39">
        <f t="shared" si="90"/>
        <v>4.1666666666666664E-2</v>
      </c>
      <c r="T172" s="40">
        <f t="shared" si="90"/>
        <v>170</v>
      </c>
    </row>
    <row r="173" spans="2:20" ht="13.8" thickTop="1" x14ac:dyDescent="0.25">
      <c r="N173" s="32"/>
      <c r="O173" s="32"/>
      <c r="P173" s="32"/>
      <c r="R173" s="38">
        <f t="shared" si="90"/>
        <v>12</v>
      </c>
      <c r="S173" s="39">
        <f t="shared" si="90"/>
        <v>4.1666666666666664E-2</v>
      </c>
      <c r="T173" s="40">
        <f t="shared" si="90"/>
        <v>170</v>
      </c>
    </row>
    <row r="174" spans="2:20" ht="13.8" thickBot="1" x14ac:dyDescent="0.3">
      <c r="N174" s="32"/>
      <c r="O174" s="32"/>
      <c r="P174" s="32"/>
      <c r="R174" s="38">
        <f t="shared" si="90"/>
        <v>12</v>
      </c>
      <c r="S174" s="39">
        <f t="shared" si="90"/>
        <v>4.1666666666666664E-2</v>
      </c>
      <c r="T174" s="40">
        <f t="shared" si="90"/>
        <v>170</v>
      </c>
    </row>
    <row r="175" spans="2:20" ht="27" thickTop="1" thickBot="1" x14ac:dyDescent="0.3">
      <c r="B175" s="150" t="s">
        <v>41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2"/>
      <c r="N175" s="26">
        <f>SUM(N177:N194)</f>
        <v>9.583333333333334E-2</v>
      </c>
      <c r="O175" s="27">
        <f>SUM(O177:O194)</f>
        <v>4.0277777777777773E-2</v>
      </c>
      <c r="P175" s="28">
        <f>SUM(P177:P194)</f>
        <v>3.4211601307189546E-2</v>
      </c>
      <c r="Q175" s="30">
        <f>SUM(Q177:Q194)/100</f>
        <v>24.074999999999999</v>
      </c>
      <c r="R175" s="38">
        <f t="shared" si="90"/>
        <v>12</v>
      </c>
      <c r="S175" s="39">
        <f t="shared" si="90"/>
        <v>4.1666666666666664E-2</v>
      </c>
      <c r="T175" s="40">
        <f t="shared" si="90"/>
        <v>170</v>
      </c>
    </row>
    <row r="176" spans="2:20" ht="14.4" thickTop="1" thickBot="1" x14ac:dyDescent="0.3">
      <c r="N176" s="1"/>
      <c r="O176" s="1"/>
      <c r="P176" s="1"/>
      <c r="R176" s="38">
        <f t="shared" ref="R176:T191" si="101">R175</f>
        <v>12</v>
      </c>
      <c r="S176" s="39">
        <f t="shared" si="101"/>
        <v>4.1666666666666664E-2</v>
      </c>
      <c r="T176" s="40">
        <f t="shared" si="101"/>
        <v>170</v>
      </c>
    </row>
    <row r="177" spans="2:20" ht="24" customHeight="1" thickTop="1" x14ac:dyDescent="0.25">
      <c r="B177" s="153" t="s">
        <v>45</v>
      </c>
      <c r="D177" s="156" t="s">
        <v>28</v>
      </c>
      <c r="E177" s="157"/>
      <c r="F177" s="9" t="s">
        <v>1</v>
      </c>
      <c r="G177" s="9" t="s">
        <v>0</v>
      </c>
      <c r="H177" s="9" t="s">
        <v>100</v>
      </c>
      <c r="I177" s="9" t="s">
        <v>99</v>
      </c>
      <c r="J177" s="55" t="s">
        <v>3</v>
      </c>
      <c r="K177" s="9" t="s">
        <v>22</v>
      </c>
      <c r="L177" s="10" t="s">
        <v>29</v>
      </c>
      <c r="Q177" s="31"/>
      <c r="R177" s="38">
        <f t="shared" si="101"/>
        <v>12</v>
      </c>
      <c r="S177" s="39">
        <f t="shared" si="101"/>
        <v>4.1666666666666664E-2</v>
      </c>
      <c r="T177" s="40">
        <f t="shared" si="101"/>
        <v>170</v>
      </c>
    </row>
    <row r="178" spans="2:20" ht="21" x14ac:dyDescent="0.25">
      <c r="B178" s="154"/>
      <c r="D178" s="158" t="s">
        <v>23</v>
      </c>
      <c r="E178" s="159"/>
      <c r="F178" s="59">
        <f>H178*G178*24</f>
        <v>2.5999999999999996</v>
      </c>
      <c r="G178" s="71">
        <v>1.3888888888888888E-2</v>
      </c>
      <c r="H178" s="63">
        <f t="shared" ref="H178:H184" si="102">R178*J178/100</f>
        <v>7.8</v>
      </c>
      <c r="I178" s="67">
        <f>(60/H178)/24</f>
        <v>0.32051282051282054</v>
      </c>
      <c r="J178" s="12">
        <v>65</v>
      </c>
      <c r="K178" s="12">
        <f t="shared" ref="K178:K184" si="103">(T178*L178)/100</f>
        <v>120.7</v>
      </c>
      <c r="L178" s="13">
        <f>VLOOKUP(J178,'Données '!S183:T196,2,FALSE)</f>
        <v>71</v>
      </c>
      <c r="N178" s="19">
        <f>G178</f>
        <v>1.3888888888888888E-2</v>
      </c>
      <c r="Q178" s="30">
        <f>J178*F178</f>
        <v>168.99999999999997</v>
      </c>
      <c r="R178" s="38">
        <f t="shared" si="101"/>
        <v>12</v>
      </c>
      <c r="S178" s="39">
        <f t="shared" si="101"/>
        <v>4.1666666666666664E-2</v>
      </c>
      <c r="T178" s="40">
        <f t="shared" si="101"/>
        <v>170</v>
      </c>
    </row>
    <row r="179" spans="2:20" ht="21" x14ac:dyDescent="0.25">
      <c r="B179" s="154"/>
      <c r="D179" s="160">
        <v>2</v>
      </c>
      <c r="E179" s="48" t="s">
        <v>24</v>
      </c>
      <c r="F179" s="60">
        <v>3</v>
      </c>
      <c r="G179" s="75">
        <f>F179/(H179*24)</f>
        <v>1.3020833333333334E-2</v>
      </c>
      <c r="H179" s="64">
        <f t="shared" si="102"/>
        <v>9.6</v>
      </c>
      <c r="I179" s="68">
        <f t="shared" ref="I179" si="104">(60/H179)/24</f>
        <v>0.26041666666666669</v>
      </c>
      <c r="J179" s="49">
        <v>80</v>
      </c>
      <c r="K179" s="49">
        <f t="shared" si="103"/>
        <v>149.6</v>
      </c>
      <c r="L179" s="50">
        <f>VLOOKUP(J179,'Données '!S183:T196,2,FALSE)</f>
        <v>88</v>
      </c>
      <c r="P179" s="23">
        <f>D179*G179</f>
        <v>2.6041666666666668E-2</v>
      </c>
      <c r="Q179" s="30">
        <f>J179*F179*D179</f>
        <v>480</v>
      </c>
      <c r="R179" s="38">
        <f t="shared" si="101"/>
        <v>12</v>
      </c>
      <c r="S179" s="39">
        <f t="shared" si="101"/>
        <v>4.1666666666666664E-2</v>
      </c>
      <c r="T179" s="40">
        <f t="shared" si="101"/>
        <v>170</v>
      </c>
    </row>
    <row r="180" spans="2:20" ht="21" x14ac:dyDescent="0.25">
      <c r="B180" s="154"/>
      <c r="D180" s="161"/>
      <c r="E180" s="56" t="s">
        <v>25</v>
      </c>
      <c r="F180" s="61">
        <f>H180*G180*24</f>
        <v>0.56000000000000005</v>
      </c>
      <c r="G180" s="74">
        <v>2.7777777777777779E-3</v>
      </c>
      <c r="H180" s="65">
        <f t="shared" si="102"/>
        <v>8.4</v>
      </c>
      <c r="I180" s="69">
        <f t="shared" ref="I180" si="105">(60/H180)/24</f>
        <v>0.29761904761904762</v>
      </c>
      <c r="J180" s="57">
        <v>70</v>
      </c>
      <c r="K180" s="57">
        <f t="shared" si="103"/>
        <v>130.9</v>
      </c>
      <c r="L180" s="58">
        <f>VLOOKUP(J180,'Données '!S183:T196,2,FALSE)</f>
        <v>77</v>
      </c>
      <c r="O180" s="24">
        <f>G180*D179</f>
        <v>5.5555555555555558E-3</v>
      </c>
      <c r="Q180" s="30">
        <f>J180*F180*D179</f>
        <v>78.400000000000006</v>
      </c>
      <c r="R180" s="38">
        <f t="shared" si="101"/>
        <v>12</v>
      </c>
      <c r="S180" s="39">
        <f t="shared" si="101"/>
        <v>4.1666666666666664E-2</v>
      </c>
      <c r="T180" s="40">
        <f t="shared" si="101"/>
        <v>170</v>
      </c>
    </row>
    <row r="181" spans="2:20" ht="21" x14ac:dyDescent="0.25">
      <c r="B181" s="154"/>
      <c r="D181" s="158" t="s">
        <v>26</v>
      </c>
      <c r="E181" s="159"/>
      <c r="F181" s="59">
        <f>H181*G181*24</f>
        <v>0.39</v>
      </c>
      <c r="G181" s="71">
        <v>2.0833333333333333E-3</v>
      </c>
      <c r="H181" s="63">
        <f t="shared" si="102"/>
        <v>7.8</v>
      </c>
      <c r="I181" s="67">
        <f>(60/H181)/24</f>
        <v>0.32051282051282054</v>
      </c>
      <c r="J181" s="12">
        <v>65</v>
      </c>
      <c r="K181" s="12">
        <f t="shared" si="103"/>
        <v>120.7</v>
      </c>
      <c r="L181" s="13">
        <f>VLOOKUP(J181,'Données '!S183:T196,2,FALSE)</f>
        <v>71</v>
      </c>
      <c r="N181" s="25">
        <f>G181</f>
        <v>2.0833333333333333E-3</v>
      </c>
      <c r="Q181" s="30">
        <f>J181*F181</f>
        <v>25.35</v>
      </c>
      <c r="R181" s="38">
        <f t="shared" si="101"/>
        <v>12</v>
      </c>
      <c r="S181" s="39">
        <f t="shared" si="101"/>
        <v>4.1666666666666664E-2</v>
      </c>
      <c r="T181" s="40">
        <f t="shared" si="101"/>
        <v>170</v>
      </c>
    </row>
    <row r="182" spans="2:20" ht="21" x14ac:dyDescent="0.25">
      <c r="B182" s="154"/>
      <c r="D182" s="160">
        <v>2</v>
      </c>
      <c r="E182" s="48" t="s">
        <v>24</v>
      </c>
      <c r="F182" s="60">
        <v>1</v>
      </c>
      <c r="G182" s="75">
        <f>F182/(H182*24)</f>
        <v>4.0849673202614381E-3</v>
      </c>
      <c r="H182" s="64">
        <f t="shared" si="102"/>
        <v>10.199999999999999</v>
      </c>
      <c r="I182" s="68">
        <f t="shared" ref="I182" si="106">(60/H182)/24</f>
        <v>0.24509803921568629</v>
      </c>
      <c r="J182" s="49">
        <v>85</v>
      </c>
      <c r="K182" s="49">
        <f t="shared" si="103"/>
        <v>158.1</v>
      </c>
      <c r="L182" s="50">
        <f>VLOOKUP(J182,'Données '!S183:T196,2,FALSE)</f>
        <v>93</v>
      </c>
      <c r="P182" s="23">
        <f>D182*G182</f>
        <v>8.1699346405228763E-3</v>
      </c>
      <c r="Q182" s="30">
        <f>J182*F182*D182</f>
        <v>170</v>
      </c>
      <c r="R182" s="38">
        <f t="shared" si="101"/>
        <v>12</v>
      </c>
      <c r="S182" s="39">
        <f t="shared" si="101"/>
        <v>4.1666666666666664E-2</v>
      </c>
      <c r="T182" s="40">
        <f t="shared" si="101"/>
        <v>170</v>
      </c>
    </row>
    <row r="183" spans="2:20" ht="21" x14ac:dyDescent="0.25">
      <c r="B183" s="154"/>
      <c r="D183" s="161"/>
      <c r="E183" s="56" t="s">
        <v>25</v>
      </c>
      <c r="F183" s="61">
        <f>H183*G183*24</f>
        <v>0.35</v>
      </c>
      <c r="G183" s="74">
        <v>1.736111111111111E-3</v>
      </c>
      <c r="H183" s="65">
        <f t="shared" si="102"/>
        <v>8.4</v>
      </c>
      <c r="I183" s="69">
        <f t="shared" ref="I183:I184" si="107">(60/H183)/24</f>
        <v>0.29761904761904762</v>
      </c>
      <c r="J183" s="57">
        <v>70</v>
      </c>
      <c r="K183" s="57">
        <f t="shared" si="103"/>
        <v>130.9</v>
      </c>
      <c r="L183" s="58">
        <f>VLOOKUP(J183,'Données '!S183:T196,2,FALSE)</f>
        <v>77</v>
      </c>
      <c r="O183" s="24">
        <f>G183*D182</f>
        <v>3.472222222222222E-3</v>
      </c>
      <c r="Q183" s="30">
        <f>J183*F183*D182</f>
        <v>49</v>
      </c>
      <c r="R183" s="38">
        <f t="shared" si="101"/>
        <v>12</v>
      </c>
      <c r="S183" s="39">
        <f t="shared" si="101"/>
        <v>4.1666666666666664E-2</v>
      </c>
      <c r="T183" s="40">
        <f t="shared" si="101"/>
        <v>170</v>
      </c>
    </row>
    <row r="184" spans="2:20" ht="21.6" thickBot="1" x14ac:dyDescent="0.3">
      <c r="B184" s="154"/>
      <c r="D184" s="162" t="s">
        <v>26</v>
      </c>
      <c r="E184" s="163"/>
      <c r="F184" s="62">
        <f>H184*G184*24</f>
        <v>1.9499999999999997</v>
      </c>
      <c r="G184" s="73">
        <v>1.0416666666666666E-2</v>
      </c>
      <c r="H184" s="66">
        <f t="shared" si="102"/>
        <v>7.8</v>
      </c>
      <c r="I184" s="70">
        <f t="shared" si="107"/>
        <v>0.32051282051282054</v>
      </c>
      <c r="J184" s="15">
        <v>65</v>
      </c>
      <c r="K184" s="15">
        <f t="shared" si="103"/>
        <v>120.7</v>
      </c>
      <c r="L184" s="16">
        <f>VLOOKUP(J184,'Données '!S183:T196,2,FALSE)</f>
        <v>71</v>
      </c>
      <c r="N184" s="25">
        <f>G184</f>
        <v>1.0416666666666666E-2</v>
      </c>
      <c r="Q184" s="30">
        <f>J184*F184</f>
        <v>126.74999999999999</v>
      </c>
      <c r="R184" s="38">
        <f t="shared" si="101"/>
        <v>12</v>
      </c>
      <c r="S184" s="39">
        <f t="shared" si="101"/>
        <v>4.1666666666666664E-2</v>
      </c>
      <c r="T184" s="40">
        <f t="shared" si="101"/>
        <v>170</v>
      </c>
    </row>
    <row r="185" spans="2:20" ht="14.4" thickTop="1" thickBot="1" x14ac:dyDescent="0.3">
      <c r="B185" s="154"/>
      <c r="N185" s="1"/>
      <c r="O185" s="1"/>
      <c r="P185" s="1"/>
      <c r="R185" s="38">
        <f t="shared" si="101"/>
        <v>12</v>
      </c>
      <c r="S185" s="39">
        <f t="shared" si="101"/>
        <v>4.1666666666666664E-2</v>
      </c>
      <c r="T185" s="40">
        <f t="shared" si="101"/>
        <v>170</v>
      </c>
    </row>
    <row r="186" spans="2:20" ht="24" thickTop="1" x14ac:dyDescent="0.25">
      <c r="B186" s="154"/>
      <c r="D186" s="156" t="s">
        <v>20</v>
      </c>
      <c r="E186" s="157"/>
      <c r="F186" s="9" t="s">
        <v>1</v>
      </c>
      <c r="G186" s="9" t="s">
        <v>0</v>
      </c>
      <c r="H186" s="9" t="s">
        <v>100</v>
      </c>
      <c r="I186" s="9" t="s">
        <v>99</v>
      </c>
      <c r="J186" s="55" t="s">
        <v>3</v>
      </c>
      <c r="K186" s="9" t="s">
        <v>22</v>
      </c>
      <c r="L186" s="10" t="s">
        <v>29</v>
      </c>
      <c r="N186" s="25"/>
      <c r="Q186" s="29"/>
      <c r="R186" s="38">
        <f t="shared" si="101"/>
        <v>12</v>
      </c>
      <c r="S186" s="39">
        <f t="shared" si="101"/>
        <v>4.1666666666666664E-2</v>
      </c>
      <c r="T186" s="40">
        <f t="shared" si="101"/>
        <v>170</v>
      </c>
    </row>
    <row r="187" spans="2:20" ht="21.6" thickBot="1" x14ac:dyDescent="0.3">
      <c r="B187" s="154"/>
      <c r="D187" s="162" t="s">
        <v>30</v>
      </c>
      <c r="E187" s="163"/>
      <c r="F187" s="62">
        <f>H187*G187*24</f>
        <v>7.7999999999999989</v>
      </c>
      <c r="G187" s="14">
        <v>4.1666666666666664E-2</v>
      </c>
      <c r="H187" s="66">
        <f>R187*J187/100</f>
        <v>7.8</v>
      </c>
      <c r="I187" s="70">
        <f t="shared" ref="I187" si="108">(60/H187)/24</f>
        <v>0.32051282051282054</v>
      </c>
      <c r="J187" s="15">
        <v>65</v>
      </c>
      <c r="K187" s="15">
        <f>(T187*L187)/100</f>
        <v>120.7</v>
      </c>
      <c r="L187" s="16">
        <f>VLOOKUP(J187,'Données '!S183:T196,2,FALSE)</f>
        <v>71</v>
      </c>
      <c r="N187" s="25">
        <f>G187</f>
        <v>4.1666666666666664E-2</v>
      </c>
      <c r="Q187" s="30">
        <f>J187*F187</f>
        <v>506.99999999999994</v>
      </c>
      <c r="R187" s="38">
        <f t="shared" si="101"/>
        <v>12</v>
      </c>
      <c r="S187" s="39">
        <f t="shared" si="101"/>
        <v>4.1666666666666664E-2</v>
      </c>
      <c r="T187" s="40">
        <f t="shared" si="101"/>
        <v>170</v>
      </c>
    </row>
    <row r="188" spans="2:20" ht="14.4" thickTop="1" thickBot="1" x14ac:dyDescent="0.3">
      <c r="B188" s="154"/>
      <c r="N188" s="1"/>
      <c r="O188" s="1"/>
      <c r="P188" s="1"/>
      <c r="R188" s="38">
        <f t="shared" si="101"/>
        <v>12</v>
      </c>
      <c r="S188" s="39">
        <f t="shared" si="101"/>
        <v>4.1666666666666664E-2</v>
      </c>
      <c r="T188" s="40">
        <f t="shared" si="101"/>
        <v>170</v>
      </c>
    </row>
    <row r="189" spans="2:20" ht="24" thickTop="1" x14ac:dyDescent="0.25">
      <c r="B189" s="154"/>
      <c r="D189" s="156" t="s">
        <v>31</v>
      </c>
      <c r="E189" s="157"/>
      <c r="F189" s="9" t="s">
        <v>1</v>
      </c>
      <c r="G189" s="9" t="s">
        <v>0</v>
      </c>
      <c r="H189" s="9" t="s">
        <v>100</v>
      </c>
      <c r="I189" s="9" t="s">
        <v>99</v>
      </c>
      <c r="J189" s="55" t="s">
        <v>3</v>
      </c>
      <c r="K189" s="9" t="s">
        <v>22</v>
      </c>
      <c r="L189" s="10" t="s">
        <v>29</v>
      </c>
      <c r="Q189" s="30"/>
      <c r="R189" s="38">
        <f t="shared" si="101"/>
        <v>12</v>
      </c>
      <c r="S189" s="39">
        <f t="shared" si="101"/>
        <v>4.1666666666666664E-2</v>
      </c>
      <c r="T189" s="40">
        <f t="shared" si="101"/>
        <v>170</v>
      </c>
    </row>
    <row r="190" spans="2:20" ht="21" x14ac:dyDescent="0.25">
      <c r="B190" s="154"/>
      <c r="D190" s="158" t="s">
        <v>23</v>
      </c>
      <c r="E190" s="159"/>
      <c r="F190" s="59">
        <f>H190*G190*24</f>
        <v>1.9499999999999997</v>
      </c>
      <c r="G190" s="11">
        <v>1.0416666666666666E-2</v>
      </c>
      <c r="H190" s="63">
        <f>R190*J190/100</f>
        <v>7.8</v>
      </c>
      <c r="I190" s="67">
        <f>(60/H190)/24</f>
        <v>0.32051282051282054</v>
      </c>
      <c r="J190" s="12">
        <v>65</v>
      </c>
      <c r="K190" s="12">
        <f>(T190*L190)/100</f>
        <v>120.7</v>
      </c>
      <c r="L190" s="13">
        <f>VLOOKUP(J190,'Données '!S195:T208,2,FALSE)</f>
        <v>71</v>
      </c>
      <c r="N190" s="25">
        <f>G190</f>
        <v>1.0416666666666666E-2</v>
      </c>
      <c r="Q190" s="30">
        <f t="shared" ref="Q190:Q194" si="109">J190*F190</f>
        <v>126.74999999999999</v>
      </c>
      <c r="R190" s="38">
        <f t="shared" si="101"/>
        <v>12</v>
      </c>
      <c r="S190" s="39">
        <f t="shared" si="101"/>
        <v>4.1666666666666664E-2</v>
      </c>
      <c r="T190" s="40">
        <f t="shared" si="101"/>
        <v>170</v>
      </c>
    </row>
    <row r="191" spans="2:20" ht="21" x14ac:dyDescent="0.25">
      <c r="B191" s="154"/>
      <c r="D191" s="173" t="s">
        <v>32</v>
      </c>
      <c r="E191" s="174"/>
      <c r="F191" s="76">
        <f>H191*G191*24</f>
        <v>3.75</v>
      </c>
      <c r="G191" s="51">
        <v>1.7361111111111112E-2</v>
      </c>
      <c r="H191" s="79">
        <f>R191*J191/100</f>
        <v>9</v>
      </c>
      <c r="I191" s="81">
        <f t="shared" ref="I191" si="110">(60/H191)/24</f>
        <v>0.27777777777777779</v>
      </c>
      <c r="J191" s="52">
        <v>75</v>
      </c>
      <c r="K191" s="52">
        <f>(T191*L191)/100</f>
        <v>139.4</v>
      </c>
      <c r="L191" s="53">
        <f>VLOOKUP(J191,'Données '!S196:T209,2,FALSE)</f>
        <v>82</v>
      </c>
      <c r="O191" s="24">
        <f>G191</f>
        <v>1.7361111111111112E-2</v>
      </c>
      <c r="Q191" s="30">
        <f t="shared" si="109"/>
        <v>281.25</v>
      </c>
      <c r="R191" s="38">
        <f t="shared" si="101"/>
        <v>12</v>
      </c>
      <c r="S191" s="39">
        <f t="shared" si="101"/>
        <v>4.1666666666666664E-2</v>
      </c>
      <c r="T191" s="40">
        <f t="shared" si="101"/>
        <v>170</v>
      </c>
    </row>
    <row r="192" spans="2:20" ht="21" x14ac:dyDescent="0.25">
      <c r="B192" s="154"/>
      <c r="D192" s="158" t="s">
        <v>26</v>
      </c>
      <c r="E192" s="159"/>
      <c r="F192" s="59">
        <f>H192*G192*24</f>
        <v>1.2999999999999998</v>
      </c>
      <c r="G192" s="11">
        <v>6.9444444444444441E-3</v>
      </c>
      <c r="H192" s="63">
        <f>R192*J192/100</f>
        <v>7.8</v>
      </c>
      <c r="I192" s="67">
        <f>(60/H192)/24</f>
        <v>0.32051282051282054</v>
      </c>
      <c r="J192" s="12">
        <v>65</v>
      </c>
      <c r="K192" s="12">
        <f t="shared" ref="K192:K194" si="111">(T192*L192)/100</f>
        <v>120.7</v>
      </c>
      <c r="L192" s="13">
        <f>VLOOKUP(J192,'Données '!S197:T210,2,FALSE)</f>
        <v>71</v>
      </c>
      <c r="N192" s="25">
        <f>G192</f>
        <v>6.9444444444444441E-3</v>
      </c>
      <c r="Q192" s="30">
        <f t="shared" si="109"/>
        <v>84.499999999999986</v>
      </c>
      <c r="R192" s="38">
        <f t="shared" ref="R192:T207" si="112">R191</f>
        <v>12</v>
      </c>
      <c r="S192" s="39">
        <f t="shared" si="112"/>
        <v>4.1666666666666664E-2</v>
      </c>
      <c r="T192" s="40">
        <f t="shared" si="112"/>
        <v>170</v>
      </c>
    </row>
    <row r="193" spans="2:20" ht="21" x14ac:dyDescent="0.25">
      <c r="B193" s="154"/>
      <c r="D193" s="173" t="s">
        <v>32</v>
      </c>
      <c r="E193" s="174"/>
      <c r="F193" s="76">
        <f>H193*G193*24</f>
        <v>3</v>
      </c>
      <c r="G193" s="51">
        <v>1.3888888888888888E-2</v>
      </c>
      <c r="H193" s="79">
        <f>R193*J193/100</f>
        <v>9</v>
      </c>
      <c r="I193" s="81">
        <f t="shared" ref="I193:I194" si="113">(60/H193)/24</f>
        <v>0.27777777777777779</v>
      </c>
      <c r="J193" s="52">
        <v>75</v>
      </c>
      <c r="K193" s="52">
        <f t="shared" si="111"/>
        <v>139.4</v>
      </c>
      <c r="L193" s="53">
        <f>VLOOKUP(J193,'Données '!S198:T211,2,FALSE)</f>
        <v>82</v>
      </c>
      <c r="O193" s="24">
        <f>G193</f>
        <v>1.3888888888888888E-2</v>
      </c>
      <c r="Q193" s="30">
        <f t="shared" si="109"/>
        <v>225</v>
      </c>
      <c r="R193" s="38">
        <f t="shared" si="112"/>
        <v>12</v>
      </c>
      <c r="S193" s="39">
        <f t="shared" si="112"/>
        <v>4.1666666666666664E-2</v>
      </c>
      <c r="T193" s="40">
        <f t="shared" si="112"/>
        <v>170</v>
      </c>
    </row>
    <row r="194" spans="2:20" ht="21.6" thickBot="1" x14ac:dyDescent="0.3">
      <c r="B194" s="155"/>
      <c r="D194" s="162" t="s">
        <v>26</v>
      </c>
      <c r="E194" s="163"/>
      <c r="F194" s="77">
        <f t="shared" ref="F194" si="114">F192</f>
        <v>1.2999999999999998</v>
      </c>
      <c r="G194" s="14">
        <v>1.0416666666666666E-2</v>
      </c>
      <c r="H194" s="80">
        <f t="shared" ref="H194" si="115">H192</f>
        <v>7.8</v>
      </c>
      <c r="I194" s="70">
        <f t="shared" si="113"/>
        <v>0.32051282051282054</v>
      </c>
      <c r="J194" s="15">
        <v>65</v>
      </c>
      <c r="K194" s="15">
        <f t="shared" si="111"/>
        <v>120.7</v>
      </c>
      <c r="L194" s="17">
        <f>VLOOKUP(J194,'Données '!S199:T212,2,FALSE)</f>
        <v>71</v>
      </c>
      <c r="N194" s="25">
        <f>G194</f>
        <v>1.0416666666666666E-2</v>
      </c>
      <c r="Q194" s="30">
        <f t="shared" si="109"/>
        <v>84.499999999999986</v>
      </c>
      <c r="R194" s="38">
        <f t="shared" si="112"/>
        <v>12</v>
      </c>
      <c r="S194" s="39">
        <f t="shared" si="112"/>
        <v>4.1666666666666664E-2</v>
      </c>
      <c r="T194" s="40">
        <f t="shared" si="112"/>
        <v>170</v>
      </c>
    </row>
    <row r="195" spans="2:20" ht="13.8" thickTop="1" x14ac:dyDescent="0.25">
      <c r="N195" s="32"/>
      <c r="O195" s="32"/>
      <c r="P195" s="32"/>
      <c r="R195" s="38">
        <f t="shared" si="112"/>
        <v>12</v>
      </c>
      <c r="S195" s="39">
        <f t="shared" si="112"/>
        <v>4.1666666666666664E-2</v>
      </c>
      <c r="T195" s="40">
        <f t="shared" si="112"/>
        <v>170</v>
      </c>
    </row>
    <row r="196" spans="2:20" ht="13.8" thickBot="1" x14ac:dyDescent="0.3">
      <c r="N196" s="32"/>
      <c r="O196" s="32"/>
      <c r="P196" s="32"/>
      <c r="R196" s="38">
        <f t="shared" si="112"/>
        <v>12</v>
      </c>
      <c r="S196" s="39">
        <f t="shared" si="112"/>
        <v>4.1666666666666664E-2</v>
      </c>
      <c r="T196" s="40">
        <f t="shared" si="112"/>
        <v>170</v>
      </c>
    </row>
    <row r="197" spans="2:20" ht="27" thickTop="1" thickBot="1" x14ac:dyDescent="0.3">
      <c r="B197" s="150" t="s">
        <v>42</v>
      </c>
      <c r="C197" s="151"/>
      <c r="D197" s="151"/>
      <c r="E197" s="151"/>
      <c r="F197" s="151"/>
      <c r="G197" s="151"/>
      <c r="H197" s="151"/>
      <c r="I197" s="151"/>
      <c r="J197" s="151"/>
      <c r="K197" s="151"/>
      <c r="L197" s="152"/>
      <c r="N197" s="26">
        <f>SUM(N199:N218)</f>
        <v>4.0277777777777773E-2</v>
      </c>
      <c r="O197" s="27">
        <f>SUM(O199:O218)</f>
        <v>2.5462962962962965E-2</v>
      </c>
      <c r="P197" s="28">
        <f>SUM(P199:P218)</f>
        <v>0</v>
      </c>
      <c r="Q197" s="30">
        <f>SUM(Q199:Q218)/100</f>
        <v>8.8810000000000002</v>
      </c>
      <c r="R197" s="38">
        <f t="shared" si="112"/>
        <v>12</v>
      </c>
      <c r="S197" s="39">
        <f t="shared" si="112"/>
        <v>4.1666666666666664E-2</v>
      </c>
      <c r="T197" s="40">
        <f t="shared" si="112"/>
        <v>170</v>
      </c>
    </row>
    <row r="198" spans="2:20" ht="14.4" thickTop="1" thickBot="1" x14ac:dyDescent="0.3">
      <c r="N198" s="1"/>
      <c r="O198" s="1"/>
      <c r="P198" s="1"/>
      <c r="R198" s="38">
        <f t="shared" si="112"/>
        <v>12</v>
      </c>
      <c r="S198" s="39">
        <f t="shared" si="112"/>
        <v>4.1666666666666664E-2</v>
      </c>
      <c r="T198" s="40">
        <f t="shared" si="112"/>
        <v>170</v>
      </c>
    </row>
    <row r="199" spans="2:20" ht="24" thickTop="1" x14ac:dyDescent="0.25">
      <c r="B199" s="153" t="s">
        <v>45</v>
      </c>
      <c r="D199" s="156" t="s">
        <v>73</v>
      </c>
      <c r="E199" s="157"/>
      <c r="F199" s="9" t="s">
        <v>1</v>
      </c>
      <c r="G199" s="9" t="s">
        <v>0</v>
      </c>
      <c r="H199" s="9" t="s">
        <v>100</v>
      </c>
      <c r="I199" s="9" t="s">
        <v>99</v>
      </c>
      <c r="J199" s="55" t="s">
        <v>3</v>
      </c>
      <c r="K199" s="9" t="s">
        <v>22</v>
      </c>
      <c r="L199" s="10" t="s">
        <v>29</v>
      </c>
      <c r="Q199" s="31"/>
      <c r="R199" s="38">
        <f t="shared" si="112"/>
        <v>12</v>
      </c>
      <c r="S199" s="39">
        <f t="shared" si="112"/>
        <v>4.1666666666666664E-2</v>
      </c>
      <c r="T199" s="40">
        <f t="shared" si="112"/>
        <v>170</v>
      </c>
    </row>
    <row r="200" spans="2:20" ht="21" x14ac:dyDescent="0.25">
      <c r="B200" s="154"/>
      <c r="D200" s="158" t="s">
        <v>23</v>
      </c>
      <c r="E200" s="159"/>
      <c r="F200" s="59">
        <f>H200*G200*24</f>
        <v>2.5999999999999996</v>
      </c>
      <c r="G200" s="71">
        <v>1.3888888888888888E-2</v>
      </c>
      <c r="H200" s="63">
        <f t="shared" ref="H200:H206" si="116">R200*J200/100</f>
        <v>7.8</v>
      </c>
      <c r="I200" s="67">
        <f>(60/H200)/24</f>
        <v>0.32051282051282054</v>
      </c>
      <c r="J200" s="12">
        <v>65</v>
      </c>
      <c r="K200" s="12">
        <f t="shared" ref="K200:K206" si="117">(T200*L200)/100</f>
        <v>120.7</v>
      </c>
      <c r="L200" s="13">
        <f>VLOOKUP(J200,'Données '!S205:T218,2,FALSE)</f>
        <v>71</v>
      </c>
      <c r="N200" s="19">
        <f>G200</f>
        <v>1.3888888888888888E-2</v>
      </c>
      <c r="Q200" s="30">
        <f>J200*F200</f>
        <v>168.99999999999997</v>
      </c>
      <c r="R200" s="38">
        <f t="shared" si="112"/>
        <v>12</v>
      </c>
      <c r="S200" s="39">
        <f t="shared" si="112"/>
        <v>4.1666666666666664E-2</v>
      </c>
      <c r="T200" s="40">
        <f t="shared" si="112"/>
        <v>170</v>
      </c>
    </row>
    <row r="201" spans="2:20" ht="21" x14ac:dyDescent="0.25">
      <c r="B201" s="154"/>
      <c r="D201" s="160">
        <v>2</v>
      </c>
      <c r="E201" s="48" t="s">
        <v>24</v>
      </c>
      <c r="F201" s="60">
        <v>1</v>
      </c>
      <c r="G201" s="75">
        <f>F201/(H201*24)</f>
        <v>4.6296296296296294E-3</v>
      </c>
      <c r="H201" s="64">
        <f t="shared" si="116"/>
        <v>9</v>
      </c>
      <c r="I201" s="68">
        <f t="shared" ref="I201:I202" si="118">(60/H201)/24</f>
        <v>0.27777777777777779</v>
      </c>
      <c r="J201" s="49">
        <v>75</v>
      </c>
      <c r="K201" s="49">
        <f t="shared" si="117"/>
        <v>139.4</v>
      </c>
      <c r="L201" s="50">
        <f>VLOOKUP(J201,'Données '!S205:T218,2,FALSE)</f>
        <v>82</v>
      </c>
      <c r="O201" s="23">
        <f>D201*G201</f>
        <v>9.2592592592592587E-3</v>
      </c>
      <c r="Q201" s="30">
        <f>J201*F201*D201</f>
        <v>150</v>
      </c>
      <c r="R201" s="38">
        <f t="shared" si="112"/>
        <v>12</v>
      </c>
      <c r="S201" s="39">
        <f t="shared" si="112"/>
        <v>4.1666666666666664E-2</v>
      </c>
      <c r="T201" s="40">
        <f t="shared" si="112"/>
        <v>170</v>
      </c>
    </row>
    <row r="202" spans="2:20" ht="21" x14ac:dyDescent="0.25">
      <c r="B202" s="154"/>
      <c r="D202" s="161"/>
      <c r="E202" s="56" t="s">
        <v>25</v>
      </c>
      <c r="F202" s="61">
        <f>H202*G202*24</f>
        <v>0.35</v>
      </c>
      <c r="G202" s="74">
        <v>1.736111111111111E-3</v>
      </c>
      <c r="H202" s="65">
        <f t="shared" si="116"/>
        <v>8.4</v>
      </c>
      <c r="I202" s="69">
        <f t="shared" si="118"/>
        <v>0.29761904761904762</v>
      </c>
      <c r="J202" s="57">
        <v>70</v>
      </c>
      <c r="K202" s="57">
        <f t="shared" si="117"/>
        <v>130.9</v>
      </c>
      <c r="L202" s="58">
        <f>VLOOKUP(J202,'Données '!S205:T218,2,FALSE)</f>
        <v>77</v>
      </c>
      <c r="O202" s="24">
        <f>G202*D201</f>
        <v>3.472222222222222E-3</v>
      </c>
      <c r="Q202" s="30">
        <f>J202*F202*D201</f>
        <v>49</v>
      </c>
      <c r="R202" s="38">
        <f t="shared" si="112"/>
        <v>12</v>
      </c>
      <c r="S202" s="39">
        <f t="shared" si="112"/>
        <v>4.1666666666666664E-2</v>
      </c>
      <c r="T202" s="40">
        <f t="shared" si="112"/>
        <v>170</v>
      </c>
    </row>
    <row r="203" spans="2:20" ht="21" x14ac:dyDescent="0.25">
      <c r="B203" s="154"/>
      <c r="D203" s="158" t="s">
        <v>26</v>
      </c>
      <c r="E203" s="159"/>
      <c r="F203" s="59">
        <f>H203*G203*24</f>
        <v>0.39</v>
      </c>
      <c r="G203" s="71">
        <v>2.0833333333333333E-3</v>
      </c>
      <c r="H203" s="63">
        <f t="shared" si="116"/>
        <v>7.8</v>
      </c>
      <c r="I203" s="67">
        <f>(60/H203)/24</f>
        <v>0.32051282051282054</v>
      </c>
      <c r="J203" s="12">
        <v>65</v>
      </c>
      <c r="K203" s="12">
        <f t="shared" si="117"/>
        <v>120.7</v>
      </c>
      <c r="L203" s="13">
        <f>VLOOKUP(J203,'Données '!S205:T218,2,FALSE)</f>
        <v>71</v>
      </c>
      <c r="N203" s="25">
        <f>G203</f>
        <v>2.0833333333333333E-3</v>
      </c>
      <c r="Q203" s="30">
        <f>J203*F203</f>
        <v>25.35</v>
      </c>
      <c r="R203" s="38">
        <f t="shared" si="112"/>
        <v>12</v>
      </c>
      <c r="S203" s="39">
        <f t="shared" si="112"/>
        <v>4.1666666666666664E-2</v>
      </c>
      <c r="T203" s="40">
        <f t="shared" si="112"/>
        <v>170</v>
      </c>
    </row>
    <row r="204" spans="2:20" ht="21" x14ac:dyDescent="0.25">
      <c r="B204" s="154"/>
      <c r="D204" s="160">
        <v>2</v>
      </c>
      <c r="E204" s="48" t="s">
        <v>24</v>
      </c>
      <c r="F204" s="60">
        <v>1</v>
      </c>
      <c r="G204" s="75">
        <f>F204/(H204*24)</f>
        <v>4.6296296296296294E-3</v>
      </c>
      <c r="H204" s="64">
        <f t="shared" si="116"/>
        <v>9</v>
      </c>
      <c r="I204" s="68">
        <f t="shared" ref="I204:I206" si="119">(60/H204)/24</f>
        <v>0.27777777777777779</v>
      </c>
      <c r="J204" s="49">
        <v>75</v>
      </c>
      <c r="K204" s="49">
        <f t="shared" si="117"/>
        <v>139.4</v>
      </c>
      <c r="L204" s="50">
        <f>VLOOKUP(J204,'Données '!S205:T218,2,FALSE)</f>
        <v>82</v>
      </c>
      <c r="O204" s="23">
        <f>D204*G204</f>
        <v>9.2592592592592587E-3</v>
      </c>
      <c r="Q204" s="30">
        <f>J204*F204*D204</f>
        <v>150</v>
      </c>
      <c r="R204" s="38">
        <f t="shared" si="112"/>
        <v>12</v>
      </c>
      <c r="S204" s="39">
        <f t="shared" si="112"/>
        <v>4.1666666666666664E-2</v>
      </c>
      <c r="T204" s="40">
        <f t="shared" si="112"/>
        <v>170</v>
      </c>
    </row>
    <row r="205" spans="2:20" ht="21" x14ac:dyDescent="0.25">
      <c r="B205" s="154"/>
      <c r="D205" s="161"/>
      <c r="E205" s="56" t="s">
        <v>25</v>
      </c>
      <c r="F205" s="61">
        <f>H205*G205*24</f>
        <v>0.35</v>
      </c>
      <c r="G205" s="74">
        <v>1.736111111111111E-3</v>
      </c>
      <c r="H205" s="65">
        <f t="shared" si="116"/>
        <v>8.4</v>
      </c>
      <c r="I205" s="69">
        <f t="shared" si="119"/>
        <v>0.29761904761904762</v>
      </c>
      <c r="J205" s="57">
        <v>70</v>
      </c>
      <c r="K205" s="57">
        <f t="shared" si="117"/>
        <v>130.9</v>
      </c>
      <c r="L205" s="58">
        <f>VLOOKUP(J205,'Données '!S205:T218,2,FALSE)</f>
        <v>77</v>
      </c>
      <c r="O205" s="24">
        <f>G205*D204</f>
        <v>3.472222222222222E-3</v>
      </c>
      <c r="Q205" s="30">
        <f>J205*F205*D204</f>
        <v>49</v>
      </c>
      <c r="R205" s="38">
        <f t="shared" si="112"/>
        <v>12</v>
      </c>
      <c r="S205" s="39">
        <f t="shared" si="112"/>
        <v>4.1666666666666664E-2</v>
      </c>
      <c r="T205" s="40">
        <f t="shared" si="112"/>
        <v>170</v>
      </c>
    </row>
    <row r="206" spans="2:20" ht="21.6" thickBot="1" x14ac:dyDescent="0.3">
      <c r="B206" s="154"/>
      <c r="D206" s="162" t="s">
        <v>26</v>
      </c>
      <c r="E206" s="163"/>
      <c r="F206" s="62">
        <f>H206*G206*24</f>
        <v>1.2999999999999998</v>
      </c>
      <c r="G206" s="73">
        <v>6.9444444444444441E-3</v>
      </c>
      <c r="H206" s="66">
        <f t="shared" si="116"/>
        <v>7.8</v>
      </c>
      <c r="I206" s="70">
        <f t="shared" si="119"/>
        <v>0.32051282051282054</v>
      </c>
      <c r="J206" s="15">
        <v>65</v>
      </c>
      <c r="K206" s="15">
        <f t="shared" si="117"/>
        <v>120.7</v>
      </c>
      <c r="L206" s="16">
        <f>VLOOKUP(J206,'Données '!S205:T218,2,FALSE)</f>
        <v>71</v>
      </c>
      <c r="N206" s="25">
        <f>G206</f>
        <v>6.9444444444444441E-3</v>
      </c>
      <c r="Q206" s="30">
        <f>J206*F206</f>
        <v>84.499999999999986</v>
      </c>
      <c r="R206" s="38">
        <f t="shared" si="112"/>
        <v>12</v>
      </c>
      <c r="S206" s="39">
        <f t="shared" si="112"/>
        <v>4.1666666666666664E-2</v>
      </c>
      <c r="T206" s="40">
        <f t="shared" si="112"/>
        <v>170</v>
      </c>
    </row>
    <row r="207" spans="2:20" ht="14.4" thickTop="1" thickBot="1" x14ac:dyDescent="0.3">
      <c r="B207" s="154"/>
      <c r="N207" s="1"/>
      <c r="O207" s="1"/>
      <c r="P207" s="1"/>
      <c r="R207" s="38">
        <f t="shared" si="112"/>
        <v>12</v>
      </c>
      <c r="S207" s="39">
        <f t="shared" si="112"/>
        <v>4.1666666666666664E-2</v>
      </c>
      <c r="T207" s="40">
        <f t="shared" si="112"/>
        <v>170</v>
      </c>
    </row>
    <row r="208" spans="2:20" ht="21" customHeight="1" thickBot="1" x14ac:dyDescent="0.3">
      <c r="B208" s="154"/>
      <c r="D208" s="84" t="s">
        <v>101</v>
      </c>
      <c r="E208" s="85"/>
      <c r="F208" s="86"/>
      <c r="G208" s="86"/>
      <c r="H208" s="86"/>
      <c r="I208" s="86"/>
      <c r="J208" s="86"/>
      <c r="K208" s="86"/>
      <c r="L208" s="87"/>
      <c r="N208" s="1"/>
      <c r="O208" s="1"/>
      <c r="P208" s="1"/>
      <c r="S208" s="39"/>
    </row>
    <row r="209" spans="2:20" ht="13.8" thickBot="1" x14ac:dyDescent="0.3">
      <c r="B209" s="154"/>
      <c r="N209" s="1"/>
      <c r="O209" s="1"/>
      <c r="P209" s="1"/>
      <c r="S209" s="39"/>
    </row>
    <row r="210" spans="2:20" ht="24" thickTop="1" x14ac:dyDescent="0.25">
      <c r="B210" s="154"/>
      <c r="D210" s="156" t="s">
        <v>44</v>
      </c>
      <c r="E210" s="157"/>
      <c r="F210" s="9" t="s">
        <v>1</v>
      </c>
      <c r="G210" s="9" t="s">
        <v>0</v>
      </c>
      <c r="H210" s="9" t="s">
        <v>100</v>
      </c>
      <c r="I210" s="9" t="s">
        <v>99</v>
      </c>
      <c r="J210" s="55" t="s">
        <v>3</v>
      </c>
      <c r="K210" s="9" t="s">
        <v>22</v>
      </c>
      <c r="L210" s="10" t="s">
        <v>29</v>
      </c>
      <c r="N210" s="25"/>
      <c r="Q210" s="29"/>
      <c r="R210" s="38">
        <f>R207</f>
        <v>12</v>
      </c>
      <c r="S210" s="39">
        <f>S207</f>
        <v>4.1666666666666664E-2</v>
      </c>
      <c r="T210" s="40">
        <f>T207</f>
        <v>170</v>
      </c>
    </row>
    <row r="211" spans="2:20" ht="21.6" thickBot="1" x14ac:dyDescent="0.3">
      <c r="B211" s="154"/>
      <c r="D211" s="162" t="s">
        <v>30</v>
      </c>
      <c r="E211" s="163"/>
      <c r="F211" s="62">
        <f>H211*G211*24</f>
        <v>3.25</v>
      </c>
      <c r="G211" s="14">
        <v>1.7361111111111112E-2</v>
      </c>
      <c r="H211" s="66">
        <f>R211*J211/100</f>
        <v>7.8</v>
      </c>
      <c r="I211" s="70">
        <f t="shared" ref="I211" si="120">(60/H211)/24</f>
        <v>0.32051282051282054</v>
      </c>
      <c r="J211" s="15">
        <v>65</v>
      </c>
      <c r="K211" s="15">
        <f>(T211*L211)/100</f>
        <v>120.7</v>
      </c>
      <c r="L211" s="16">
        <f>VLOOKUP(J211,'Données '!S205:T218,2,FALSE)</f>
        <v>71</v>
      </c>
      <c r="N211" s="25">
        <f>G211</f>
        <v>1.7361111111111112E-2</v>
      </c>
      <c r="Q211" s="30">
        <f>J211*F211</f>
        <v>211.25</v>
      </c>
      <c r="R211" s="38">
        <f t="shared" ref="R211:T218" si="121">R210</f>
        <v>12</v>
      </c>
      <c r="S211" s="39">
        <f t="shared" si="121"/>
        <v>4.1666666666666664E-2</v>
      </c>
      <c r="T211" s="40">
        <f t="shared" si="121"/>
        <v>170</v>
      </c>
    </row>
    <row r="212" spans="2:20" ht="14.4" thickTop="1" thickBot="1" x14ac:dyDescent="0.3">
      <c r="B212" s="154"/>
      <c r="N212" s="1"/>
      <c r="O212" s="1"/>
      <c r="P212" s="1"/>
      <c r="R212" s="38">
        <f t="shared" si="121"/>
        <v>12</v>
      </c>
      <c r="S212" s="39">
        <f t="shared" si="121"/>
        <v>4.1666666666666664E-2</v>
      </c>
      <c r="T212" s="40">
        <f t="shared" si="121"/>
        <v>170</v>
      </c>
    </row>
    <row r="213" spans="2:20" ht="24" thickTop="1" x14ac:dyDescent="0.25">
      <c r="B213" s="154"/>
      <c r="D213" s="156" t="s">
        <v>31</v>
      </c>
      <c r="E213" s="157"/>
      <c r="F213" s="9" t="s">
        <v>1</v>
      </c>
      <c r="G213" s="9" t="s">
        <v>0</v>
      </c>
      <c r="H213" s="9" t="s">
        <v>100</v>
      </c>
      <c r="I213" s="9" t="s">
        <v>99</v>
      </c>
      <c r="J213" s="55" t="s">
        <v>3</v>
      </c>
      <c r="K213" s="9" t="s">
        <v>22</v>
      </c>
      <c r="L213" s="10" t="s">
        <v>29</v>
      </c>
      <c r="Q213" s="30"/>
      <c r="R213" s="38">
        <f t="shared" si="121"/>
        <v>12</v>
      </c>
      <c r="S213" s="39">
        <f t="shared" si="121"/>
        <v>4.1666666666666664E-2</v>
      </c>
      <c r="T213" s="40">
        <f t="shared" si="121"/>
        <v>170</v>
      </c>
    </row>
    <row r="214" spans="2:20" ht="21" customHeight="1" x14ac:dyDescent="0.25">
      <c r="B214" s="154"/>
      <c r="D214" s="164" t="s">
        <v>43</v>
      </c>
      <c r="E214" s="165"/>
      <c r="F214" s="165"/>
      <c r="G214" s="165"/>
      <c r="H214" s="165"/>
      <c r="I214" s="165"/>
      <c r="J214" s="165"/>
      <c r="K214" s="165"/>
      <c r="L214" s="166"/>
      <c r="N214" s="25"/>
      <c r="Q214" s="30"/>
      <c r="R214" s="38">
        <f t="shared" si="121"/>
        <v>12</v>
      </c>
      <c r="S214" s="39">
        <f t="shared" si="121"/>
        <v>4.1666666666666664E-2</v>
      </c>
      <c r="T214" s="40">
        <f t="shared" si="121"/>
        <v>170</v>
      </c>
    </row>
    <row r="215" spans="2:20" x14ac:dyDescent="0.25">
      <c r="B215" s="154"/>
      <c r="D215" s="167"/>
      <c r="E215" s="168"/>
      <c r="F215" s="168"/>
      <c r="G215" s="168"/>
      <c r="H215" s="168"/>
      <c r="I215" s="168"/>
      <c r="J215" s="168"/>
      <c r="K215" s="168"/>
      <c r="L215" s="169"/>
      <c r="O215" s="24"/>
      <c r="Q215" s="30"/>
      <c r="R215" s="38">
        <f t="shared" si="121"/>
        <v>12</v>
      </c>
      <c r="S215" s="39">
        <f t="shared" si="121"/>
        <v>4.1666666666666664E-2</v>
      </c>
      <c r="T215" s="40">
        <f t="shared" si="121"/>
        <v>170</v>
      </c>
    </row>
    <row r="216" spans="2:20" x14ac:dyDescent="0.25">
      <c r="B216" s="154"/>
      <c r="D216" s="167"/>
      <c r="E216" s="168"/>
      <c r="F216" s="168"/>
      <c r="G216" s="168"/>
      <c r="H216" s="168"/>
      <c r="I216" s="168"/>
      <c r="J216" s="168"/>
      <c r="K216" s="168"/>
      <c r="L216" s="169"/>
      <c r="N216" s="25"/>
      <c r="Q216" s="30"/>
      <c r="R216" s="38">
        <f t="shared" si="121"/>
        <v>12</v>
      </c>
      <c r="S216" s="39">
        <f t="shared" si="121"/>
        <v>4.1666666666666664E-2</v>
      </c>
      <c r="T216" s="40">
        <f t="shared" si="121"/>
        <v>170</v>
      </c>
    </row>
    <row r="217" spans="2:20" x14ac:dyDescent="0.25">
      <c r="B217" s="154"/>
      <c r="D217" s="167"/>
      <c r="E217" s="168"/>
      <c r="F217" s="168"/>
      <c r="G217" s="168"/>
      <c r="H217" s="168"/>
      <c r="I217" s="168"/>
      <c r="J217" s="168"/>
      <c r="K217" s="168"/>
      <c r="L217" s="169"/>
      <c r="O217" s="24"/>
      <c r="Q217" s="30"/>
      <c r="R217" s="38">
        <f t="shared" si="121"/>
        <v>12</v>
      </c>
      <c r="S217" s="39">
        <f t="shared" si="121"/>
        <v>4.1666666666666664E-2</v>
      </c>
      <c r="T217" s="40">
        <f t="shared" si="121"/>
        <v>170</v>
      </c>
    </row>
    <row r="218" spans="2:20" ht="13.8" thickBot="1" x14ac:dyDescent="0.3">
      <c r="B218" s="155"/>
      <c r="D218" s="170"/>
      <c r="E218" s="171"/>
      <c r="F218" s="171"/>
      <c r="G218" s="171"/>
      <c r="H218" s="171"/>
      <c r="I218" s="171"/>
      <c r="J218" s="171"/>
      <c r="K218" s="171"/>
      <c r="L218" s="172"/>
      <c r="N218" s="25"/>
      <c r="Q218" s="30"/>
      <c r="R218" s="38">
        <f t="shared" si="121"/>
        <v>12</v>
      </c>
      <c r="S218" s="39">
        <f t="shared" si="121"/>
        <v>4.1666666666666664E-2</v>
      </c>
      <c r="T218" s="40">
        <f t="shared" si="121"/>
        <v>170</v>
      </c>
    </row>
    <row r="219" spans="2:20" ht="13.8" thickTop="1" x14ac:dyDescent="0.25">
      <c r="N219" s="32"/>
      <c r="O219" s="32"/>
      <c r="P219" s="32"/>
    </row>
    <row r="220" spans="2:20" x14ac:dyDescent="0.25">
      <c r="N220" s="32"/>
      <c r="O220" s="32"/>
      <c r="P220" s="32"/>
    </row>
    <row r="221" spans="2:20" x14ac:dyDescent="0.25">
      <c r="N221" s="32"/>
      <c r="O221" s="32"/>
      <c r="P221" s="32"/>
    </row>
    <row r="222" spans="2:20" x14ac:dyDescent="0.25">
      <c r="N222" s="32"/>
      <c r="O222" s="32"/>
      <c r="P222" s="32"/>
    </row>
    <row r="223" spans="2:20" x14ac:dyDescent="0.25">
      <c r="N223" s="32"/>
      <c r="O223" s="32"/>
      <c r="P223" s="32"/>
    </row>
    <row r="224" spans="2:20" x14ac:dyDescent="0.25">
      <c r="N224" s="32"/>
      <c r="O224" s="32"/>
      <c r="P224" s="32"/>
    </row>
    <row r="225" spans="14:16" x14ac:dyDescent="0.25">
      <c r="N225" s="32"/>
      <c r="O225" s="32"/>
      <c r="P225" s="32"/>
    </row>
    <row r="226" spans="14:16" x14ac:dyDescent="0.25">
      <c r="N226" s="32"/>
      <c r="O226" s="32"/>
      <c r="P226" s="32"/>
    </row>
    <row r="227" spans="14:16" x14ac:dyDescent="0.25">
      <c r="N227" s="32"/>
      <c r="O227" s="32"/>
      <c r="P227" s="32"/>
    </row>
    <row r="228" spans="14:16" x14ac:dyDescent="0.25">
      <c r="N228" s="32"/>
      <c r="O228" s="32"/>
      <c r="P228" s="32"/>
    </row>
    <row r="229" spans="14:16" x14ac:dyDescent="0.25">
      <c r="N229" s="32"/>
      <c r="O229" s="32"/>
      <c r="P229" s="32"/>
    </row>
    <row r="230" spans="14:16" x14ac:dyDescent="0.25">
      <c r="N230" s="32"/>
      <c r="O230" s="32"/>
      <c r="P230" s="32"/>
    </row>
    <row r="231" spans="14:16" x14ac:dyDescent="0.25">
      <c r="N231" s="32"/>
      <c r="O231" s="32"/>
      <c r="P231" s="32"/>
    </row>
    <row r="232" spans="14:16" x14ac:dyDescent="0.25">
      <c r="N232" s="32"/>
      <c r="O232" s="32"/>
      <c r="P232" s="32"/>
    </row>
    <row r="233" spans="14:16" x14ac:dyDescent="0.25">
      <c r="N233" s="32"/>
      <c r="O233" s="32"/>
      <c r="P233" s="32"/>
    </row>
    <row r="234" spans="14:16" x14ac:dyDescent="0.25">
      <c r="N234" s="32"/>
      <c r="O234" s="32"/>
      <c r="P234" s="32"/>
    </row>
    <row r="235" spans="14:16" x14ac:dyDescent="0.25">
      <c r="N235" s="32"/>
      <c r="O235" s="32"/>
      <c r="P235" s="32"/>
    </row>
    <row r="236" spans="14:16" x14ac:dyDescent="0.25">
      <c r="N236" s="32"/>
      <c r="O236" s="32"/>
      <c r="P236" s="32"/>
    </row>
    <row r="237" spans="14:16" x14ac:dyDescent="0.25">
      <c r="N237" s="32"/>
      <c r="O237" s="32"/>
      <c r="P237" s="32"/>
    </row>
    <row r="238" spans="14:16" x14ac:dyDescent="0.25">
      <c r="N238" s="32"/>
      <c r="O238" s="32"/>
      <c r="P238" s="32"/>
    </row>
    <row r="239" spans="14:16" x14ac:dyDescent="0.25">
      <c r="N239" s="32"/>
      <c r="O239" s="32"/>
      <c r="P239" s="32"/>
    </row>
    <row r="240" spans="14:16" x14ac:dyDescent="0.25">
      <c r="N240" s="32"/>
      <c r="O240" s="32"/>
      <c r="P240" s="32"/>
    </row>
    <row r="241" spans="14:16" x14ac:dyDescent="0.25">
      <c r="N241" s="32"/>
      <c r="O241" s="32"/>
      <c r="P241" s="32"/>
    </row>
    <row r="242" spans="14:16" x14ac:dyDescent="0.25">
      <c r="N242" s="32"/>
      <c r="O242" s="32"/>
      <c r="P242" s="32"/>
    </row>
    <row r="243" spans="14:16" x14ac:dyDescent="0.25">
      <c r="N243" s="32"/>
      <c r="O243" s="32"/>
      <c r="P243" s="32"/>
    </row>
    <row r="244" spans="14:16" x14ac:dyDescent="0.25">
      <c r="N244" s="32"/>
      <c r="O244" s="32"/>
      <c r="P244" s="32"/>
    </row>
    <row r="245" spans="14:16" x14ac:dyDescent="0.25">
      <c r="N245" s="32"/>
      <c r="O245" s="32"/>
      <c r="P245" s="32"/>
    </row>
    <row r="246" spans="14:16" x14ac:dyDescent="0.25">
      <c r="N246" s="32"/>
      <c r="O246" s="32"/>
      <c r="P246" s="32"/>
    </row>
    <row r="247" spans="14:16" x14ac:dyDescent="0.25">
      <c r="N247" s="32"/>
      <c r="O247" s="32"/>
      <c r="P247" s="32"/>
    </row>
    <row r="248" spans="14:16" x14ac:dyDescent="0.25">
      <c r="N248" s="32"/>
      <c r="O248" s="32"/>
      <c r="P248" s="32"/>
    </row>
    <row r="249" spans="14:16" x14ac:dyDescent="0.25">
      <c r="N249" s="32"/>
      <c r="O249" s="32"/>
      <c r="P249" s="32"/>
    </row>
    <row r="250" spans="14:16" x14ac:dyDescent="0.25">
      <c r="N250" s="32"/>
      <c r="O250" s="32"/>
      <c r="P250" s="32"/>
    </row>
    <row r="251" spans="14:16" x14ac:dyDescent="0.25">
      <c r="N251" s="32"/>
      <c r="O251" s="32"/>
      <c r="P251" s="32"/>
    </row>
    <row r="252" spans="14:16" x14ac:dyDescent="0.25">
      <c r="N252" s="32"/>
      <c r="O252" s="32"/>
      <c r="P252" s="32"/>
    </row>
    <row r="253" spans="14:16" x14ac:dyDescent="0.25">
      <c r="N253" s="32"/>
      <c r="O253" s="32"/>
      <c r="P253" s="32"/>
    </row>
    <row r="254" spans="14:16" x14ac:dyDescent="0.25">
      <c r="N254" s="32"/>
      <c r="O254" s="32"/>
      <c r="P254" s="32"/>
    </row>
    <row r="255" spans="14:16" x14ac:dyDescent="0.25">
      <c r="N255" s="32"/>
      <c r="O255" s="32"/>
      <c r="P255" s="32"/>
    </row>
    <row r="256" spans="14:16" x14ac:dyDescent="0.25">
      <c r="N256" s="32"/>
      <c r="O256" s="32"/>
      <c r="P256" s="32"/>
    </row>
    <row r="257" spans="14:16" x14ac:dyDescent="0.25">
      <c r="N257" s="32"/>
      <c r="O257" s="32"/>
      <c r="P257" s="32"/>
    </row>
    <row r="258" spans="14:16" x14ac:dyDescent="0.25">
      <c r="N258" s="32"/>
      <c r="O258" s="32"/>
      <c r="P258" s="32"/>
    </row>
    <row r="259" spans="14:16" x14ac:dyDescent="0.25">
      <c r="N259" s="32"/>
      <c r="O259" s="32"/>
      <c r="P259" s="32"/>
    </row>
    <row r="260" spans="14:16" x14ac:dyDescent="0.25">
      <c r="N260" s="32"/>
      <c r="O260" s="32"/>
      <c r="P260" s="32"/>
    </row>
    <row r="261" spans="14:16" x14ac:dyDescent="0.25">
      <c r="N261" s="32"/>
      <c r="O261" s="32"/>
      <c r="P261" s="32"/>
    </row>
    <row r="262" spans="14:16" x14ac:dyDescent="0.25">
      <c r="N262" s="32"/>
      <c r="O262" s="32"/>
      <c r="P262" s="32"/>
    </row>
    <row r="263" spans="14:16" x14ac:dyDescent="0.25">
      <c r="N263" s="32"/>
      <c r="O263" s="32"/>
      <c r="P263" s="32"/>
    </row>
    <row r="264" spans="14:16" x14ac:dyDescent="0.25">
      <c r="N264" s="32"/>
      <c r="O264" s="32"/>
      <c r="P264" s="32"/>
    </row>
    <row r="265" spans="14:16" x14ac:dyDescent="0.25">
      <c r="N265" s="32"/>
      <c r="O265" s="32"/>
      <c r="P265" s="32"/>
    </row>
    <row r="266" spans="14:16" x14ac:dyDescent="0.25">
      <c r="N266" s="32"/>
      <c r="O266" s="32"/>
      <c r="P266" s="32"/>
    </row>
    <row r="267" spans="14:16" x14ac:dyDescent="0.25">
      <c r="N267" s="32"/>
      <c r="O267" s="32"/>
      <c r="P267" s="32"/>
    </row>
    <row r="268" spans="14:16" x14ac:dyDescent="0.25">
      <c r="N268" s="32"/>
      <c r="O268" s="32"/>
      <c r="P268" s="32"/>
    </row>
    <row r="269" spans="14:16" x14ac:dyDescent="0.25">
      <c r="N269" s="32"/>
      <c r="O269" s="32"/>
      <c r="P269" s="32"/>
    </row>
    <row r="270" spans="14:16" x14ac:dyDescent="0.25">
      <c r="N270" s="32"/>
      <c r="O270" s="32"/>
      <c r="P270" s="32"/>
    </row>
    <row r="271" spans="14:16" x14ac:dyDescent="0.25">
      <c r="N271" s="32"/>
      <c r="O271" s="32"/>
      <c r="P271" s="32"/>
    </row>
    <row r="272" spans="14:16" x14ac:dyDescent="0.25">
      <c r="N272" s="32"/>
      <c r="O272" s="32"/>
      <c r="P272" s="32"/>
    </row>
    <row r="273" spans="14:16" x14ac:dyDescent="0.25">
      <c r="N273" s="32"/>
      <c r="O273" s="32"/>
      <c r="P273" s="32"/>
    </row>
    <row r="274" spans="14:16" x14ac:dyDescent="0.25">
      <c r="N274" s="32"/>
      <c r="O274" s="32"/>
      <c r="P274" s="32"/>
    </row>
    <row r="275" spans="14:16" x14ac:dyDescent="0.25">
      <c r="N275" s="32"/>
      <c r="O275" s="32"/>
      <c r="P275" s="32"/>
    </row>
    <row r="276" spans="14:16" x14ac:dyDescent="0.25">
      <c r="N276" s="32"/>
      <c r="O276" s="32"/>
      <c r="P276" s="32"/>
    </row>
    <row r="277" spans="14:16" x14ac:dyDescent="0.25">
      <c r="N277" s="32"/>
      <c r="O277" s="32"/>
      <c r="P277" s="32"/>
    </row>
    <row r="278" spans="14:16" x14ac:dyDescent="0.25">
      <c r="N278" s="32"/>
      <c r="O278" s="32"/>
      <c r="P278" s="32"/>
    </row>
    <row r="279" spans="14:16" x14ac:dyDescent="0.25">
      <c r="N279" s="32"/>
      <c r="O279" s="32"/>
      <c r="P279" s="32"/>
    </row>
    <row r="280" spans="14:16" x14ac:dyDescent="0.25">
      <c r="N280" s="32"/>
      <c r="O280" s="32"/>
      <c r="P280" s="32"/>
    </row>
    <row r="281" spans="14:16" x14ac:dyDescent="0.25">
      <c r="N281" s="32"/>
      <c r="O281" s="32"/>
      <c r="P281" s="32"/>
    </row>
    <row r="282" spans="14:16" x14ac:dyDescent="0.25">
      <c r="N282" s="32"/>
      <c r="O282" s="32"/>
      <c r="P282" s="32"/>
    </row>
    <row r="283" spans="14:16" x14ac:dyDescent="0.25">
      <c r="N283" s="32"/>
      <c r="O283" s="32"/>
      <c r="P283" s="32"/>
    </row>
    <row r="284" spans="14:16" x14ac:dyDescent="0.25">
      <c r="N284" s="32"/>
      <c r="O284" s="32"/>
      <c r="P284" s="32"/>
    </row>
    <row r="285" spans="14:16" x14ac:dyDescent="0.25">
      <c r="N285" s="32"/>
      <c r="O285" s="32"/>
      <c r="P285" s="32"/>
    </row>
    <row r="286" spans="14:16" x14ac:dyDescent="0.25">
      <c r="N286" s="32"/>
      <c r="O286" s="32"/>
      <c r="P286" s="32"/>
    </row>
    <row r="287" spans="14:16" x14ac:dyDescent="0.25">
      <c r="N287" s="32"/>
      <c r="O287" s="32"/>
      <c r="P287" s="32"/>
    </row>
    <row r="288" spans="14:16" x14ac:dyDescent="0.25">
      <c r="N288" s="32"/>
      <c r="O288" s="32"/>
      <c r="P288" s="32"/>
    </row>
    <row r="289" spans="14:16" x14ac:dyDescent="0.25">
      <c r="N289" s="32"/>
      <c r="O289" s="32"/>
      <c r="P289" s="32"/>
    </row>
    <row r="290" spans="14:16" x14ac:dyDescent="0.25">
      <c r="N290" s="32"/>
      <c r="O290" s="32"/>
      <c r="P290" s="32"/>
    </row>
    <row r="291" spans="14:16" x14ac:dyDescent="0.25">
      <c r="N291" s="32"/>
      <c r="O291" s="32"/>
      <c r="P291" s="32"/>
    </row>
    <row r="292" spans="14:16" x14ac:dyDescent="0.25">
      <c r="N292" s="32"/>
      <c r="O292" s="32"/>
      <c r="P292" s="32"/>
    </row>
    <row r="293" spans="14:16" x14ac:dyDescent="0.25">
      <c r="N293" s="32"/>
      <c r="O293" s="32"/>
      <c r="P293" s="32"/>
    </row>
    <row r="294" spans="14:16" x14ac:dyDescent="0.25">
      <c r="N294" s="32"/>
      <c r="O294" s="32"/>
      <c r="P294" s="32"/>
    </row>
    <row r="295" spans="14:16" x14ac:dyDescent="0.25">
      <c r="N295" s="32"/>
      <c r="O295" s="32"/>
      <c r="P295" s="32"/>
    </row>
    <row r="296" spans="14:16" x14ac:dyDescent="0.25">
      <c r="N296" s="32"/>
      <c r="O296" s="32"/>
      <c r="P296" s="32"/>
    </row>
    <row r="297" spans="14:16" x14ac:dyDescent="0.25">
      <c r="N297" s="32"/>
      <c r="O297" s="32"/>
      <c r="P297" s="32"/>
    </row>
    <row r="298" spans="14:16" x14ac:dyDescent="0.25">
      <c r="N298" s="32"/>
      <c r="O298" s="32"/>
      <c r="P298" s="32"/>
    </row>
    <row r="299" spans="14:16" x14ac:dyDescent="0.25">
      <c r="N299" s="32"/>
      <c r="O299" s="32"/>
      <c r="P299" s="32"/>
    </row>
    <row r="300" spans="14:16" x14ac:dyDescent="0.25">
      <c r="N300" s="32"/>
      <c r="O300" s="32"/>
      <c r="P300" s="32"/>
    </row>
    <row r="301" spans="14:16" x14ac:dyDescent="0.25">
      <c r="N301" s="32"/>
      <c r="O301" s="32"/>
      <c r="P301" s="32"/>
    </row>
    <row r="302" spans="14:16" x14ac:dyDescent="0.25">
      <c r="N302" s="32"/>
      <c r="O302" s="32"/>
      <c r="P302" s="32"/>
    </row>
    <row r="303" spans="14:16" x14ac:dyDescent="0.25">
      <c r="N303" s="32"/>
      <c r="O303" s="32"/>
      <c r="P303" s="32"/>
    </row>
    <row r="304" spans="14:16" x14ac:dyDescent="0.25">
      <c r="N304" s="32"/>
      <c r="O304" s="32"/>
      <c r="P304" s="32"/>
    </row>
    <row r="305" spans="14:16" x14ac:dyDescent="0.25">
      <c r="N305" s="32"/>
      <c r="O305" s="32"/>
      <c r="P305" s="32"/>
    </row>
    <row r="306" spans="14:16" x14ac:dyDescent="0.25">
      <c r="N306" s="32"/>
      <c r="O306" s="32"/>
      <c r="P306" s="32"/>
    </row>
    <row r="307" spans="14:16" x14ac:dyDescent="0.25">
      <c r="N307" s="32"/>
      <c r="O307" s="32"/>
      <c r="P307" s="32"/>
    </row>
    <row r="308" spans="14:16" x14ac:dyDescent="0.25">
      <c r="N308" s="32"/>
      <c r="O308" s="32"/>
      <c r="P308" s="32"/>
    </row>
    <row r="309" spans="14:16" x14ac:dyDescent="0.25">
      <c r="N309" s="32"/>
      <c r="O309" s="32"/>
      <c r="P309" s="32"/>
    </row>
    <row r="310" spans="14:16" x14ac:dyDescent="0.25">
      <c r="N310" s="32"/>
      <c r="O310" s="32"/>
      <c r="P310" s="32"/>
    </row>
    <row r="311" spans="14:16" x14ac:dyDescent="0.25">
      <c r="N311" s="32"/>
      <c r="O311" s="32"/>
      <c r="P311" s="32"/>
    </row>
    <row r="312" spans="14:16" x14ac:dyDescent="0.25">
      <c r="N312" s="32"/>
      <c r="O312" s="32"/>
      <c r="P312" s="32"/>
    </row>
    <row r="313" spans="14:16" x14ac:dyDescent="0.25">
      <c r="N313" s="32"/>
      <c r="O313" s="32"/>
      <c r="P313" s="32"/>
    </row>
    <row r="314" spans="14:16" x14ac:dyDescent="0.25">
      <c r="N314" s="32"/>
      <c r="O314" s="32"/>
      <c r="P314" s="32"/>
    </row>
    <row r="315" spans="14:16" x14ac:dyDescent="0.25">
      <c r="N315" s="32"/>
      <c r="O315" s="32"/>
      <c r="P315" s="32"/>
    </row>
    <row r="316" spans="14:16" x14ac:dyDescent="0.25">
      <c r="N316" s="32"/>
      <c r="O316" s="32"/>
      <c r="P316" s="32"/>
    </row>
    <row r="317" spans="14:16" x14ac:dyDescent="0.25">
      <c r="N317" s="32"/>
      <c r="O317" s="32"/>
      <c r="P317" s="32"/>
    </row>
    <row r="318" spans="14:16" x14ac:dyDescent="0.25">
      <c r="N318" s="32"/>
      <c r="O318" s="32"/>
      <c r="P318" s="32"/>
    </row>
    <row r="319" spans="14:16" x14ac:dyDescent="0.25">
      <c r="N319" s="32"/>
      <c r="O319" s="32"/>
      <c r="P319" s="32"/>
    </row>
    <row r="320" spans="14:16" x14ac:dyDescent="0.25">
      <c r="N320" s="32"/>
      <c r="O320" s="32"/>
      <c r="P320" s="32"/>
    </row>
    <row r="321" spans="14:16" x14ac:dyDescent="0.25">
      <c r="N321" s="32"/>
      <c r="O321" s="32"/>
      <c r="P321" s="32"/>
    </row>
    <row r="322" spans="14:16" x14ac:dyDescent="0.25">
      <c r="N322" s="32"/>
      <c r="O322" s="32"/>
      <c r="P322" s="32"/>
    </row>
    <row r="323" spans="14:16" x14ac:dyDescent="0.25">
      <c r="N323" s="32"/>
      <c r="O323" s="32"/>
      <c r="P323" s="32"/>
    </row>
    <row r="324" spans="14:16" x14ac:dyDescent="0.25">
      <c r="N324" s="32"/>
      <c r="O324" s="32"/>
      <c r="P324" s="32"/>
    </row>
    <row r="325" spans="14:16" x14ac:dyDescent="0.25">
      <c r="N325" s="32"/>
      <c r="O325" s="32"/>
      <c r="P325" s="32"/>
    </row>
    <row r="326" spans="14:16" x14ac:dyDescent="0.25">
      <c r="N326" s="32"/>
      <c r="O326" s="32"/>
      <c r="P326" s="32"/>
    </row>
    <row r="327" spans="14:16" x14ac:dyDescent="0.25">
      <c r="N327" s="32"/>
      <c r="O327" s="32"/>
      <c r="P327" s="32"/>
    </row>
    <row r="328" spans="14:16" x14ac:dyDescent="0.25">
      <c r="N328" s="32"/>
      <c r="O328" s="32"/>
      <c r="P328" s="32"/>
    </row>
    <row r="329" spans="14:16" x14ac:dyDescent="0.25">
      <c r="N329" s="32"/>
      <c r="O329" s="32"/>
      <c r="P329" s="32"/>
    </row>
    <row r="330" spans="14:16" x14ac:dyDescent="0.25">
      <c r="N330" s="32"/>
      <c r="O330" s="32"/>
      <c r="P330" s="32"/>
    </row>
    <row r="331" spans="14:16" x14ac:dyDescent="0.25">
      <c r="N331" s="32"/>
      <c r="O331" s="32"/>
      <c r="P331" s="32"/>
    </row>
    <row r="332" spans="14:16" x14ac:dyDescent="0.25">
      <c r="N332" s="32"/>
      <c r="O332" s="32"/>
      <c r="P332" s="32"/>
    </row>
    <row r="333" spans="14:16" x14ac:dyDescent="0.25">
      <c r="N333" s="32"/>
      <c r="O333" s="32"/>
      <c r="P333" s="32"/>
    </row>
    <row r="334" spans="14:16" x14ac:dyDescent="0.25">
      <c r="N334" s="32"/>
      <c r="O334" s="32"/>
      <c r="P334" s="32"/>
    </row>
    <row r="335" spans="14:16" x14ac:dyDescent="0.25">
      <c r="N335" s="32"/>
      <c r="O335" s="32"/>
      <c r="P335" s="32"/>
    </row>
    <row r="336" spans="14:16" x14ac:dyDescent="0.25">
      <c r="N336" s="32"/>
      <c r="O336" s="32"/>
      <c r="P336" s="32"/>
    </row>
    <row r="337" spans="14:16" x14ac:dyDescent="0.25">
      <c r="N337" s="32"/>
      <c r="O337" s="32"/>
      <c r="P337" s="32"/>
    </row>
    <row r="338" spans="14:16" x14ac:dyDescent="0.25">
      <c r="N338" s="32"/>
      <c r="O338" s="32"/>
      <c r="P338" s="32"/>
    </row>
    <row r="339" spans="14:16" x14ac:dyDescent="0.25">
      <c r="N339" s="32"/>
      <c r="O339" s="32"/>
      <c r="P339" s="32"/>
    </row>
    <row r="340" spans="14:16" x14ac:dyDescent="0.25">
      <c r="N340" s="32"/>
      <c r="O340" s="32"/>
      <c r="P340" s="32"/>
    </row>
    <row r="341" spans="14:16" x14ac:dyDescent="0.25">
      <c r="N341" s="32"/>
      <c r="O341" s="32"/>
      <c r="P341" s="32"/>
    </row>
    <row r="342" spans="14:16" x14ac:dyDescent="0.25">
      <c r="N342" s="32"/>
      <c r="O342" s="32"/>
      <c r="P342" s="32"/>
    </row>
    <row r="343" spans="14:16" x14ac:dyDescent="0.25">
      <c r="N343" s="32"/>
      <c r="O343" s="32"/>
      <c r="P343" s="32"/>
    </row>
    <row r="344" spans="14:16" x14ac:dyDescent="0.25">
      <c r="N344" s="32"/>
      <c r="O344" s="32"/>
      <c r="P344" s="32"/>
    </row>
    <row r="345" spans="14:16" x14ac:dyDescent="0.25">
      <c r="N345" s="32"/>
      <c r="O345" s="32"/>
      <c r="P345" s="32"/>
    </row>
    <row r="346" spans="14:16" x14ac:dyDescent="0.25">
      <c r="N346" s="32"/>
      <c r="O346" s="32"/>
      <c r="P346" s="32"/>
    </row>
    <row r="347" spans="14:16" x14ac:dyDescent="0.25">
      <c r="N347" s="32"/>
      <c r="O347" s="32"/>
      <c r="P347" s="32"/>
    </row>
    <row r="348" spans="14:16" x14ac:dyDescent="0.25">
      <c r="N348" s="32"/>
      <c r="O348" s="32"/>
      <c r="P348" s="32"/>
    </row>
    <row r="349" spans="14:16" x14ac:dyDescent="0.25">
      <c r="N349" s="32"/>
      <c r="O349" s="32"/>
      <c r="P349" s="32"/>
    </row>
    <row r="350" spans="14:16" x14ac:dyDescent="0.25">
      <c r="N350" s="32"/>
      <c r="O350" s="32"/>
      <c r="P350" s="32"/>
    </row>
    <row r="351" spans="14:16" x14ac:dyDescent="0.25">
      <c r="N351" s="32"/>
      <c r="O351" s="32"/>
      <c r="P351" s="32"/>
    </row>
    <row r="352" spans="14:16" x14ac:dyDescent="0.25">
      <c r="N352" s="32"/>
      <c r="O352" s="32"/>
      <c r="P352" s="32"/>
    </row>
    <row r="353" spans="14:16" x14ac:dyDescent="0.25">
      <c r="N353" s="32"/>
      <c r="O353" s="32"/>
      <c r="P353" s="32"/>
    </row>
    <row r="354" spans="14:16" x14ac:dyDescent="0.25">
      <c r="N354" s="32"/>
      <c r="O354" s="32"/>
      <c r="P354" s="32"/>
    </row>
    <row r="355" spans="14:16" x14ac:dyDescent="0.25">
      <c r="N355" s="32"/>
      <c r="O355" s="32"/>
      <c r="P355" s="32"/>
    </row>
    <row r="356" spans="14:16" x14ac:dyDescent="0.25">
      <c r="N356" s="32"/>
      <c r="O356" s="32"/>
      <c r="P356" s="32"/>
    </row>
    <row r="357" spans="14:16" x14ac:dyDescent="0.25">
      <c r="N357" s="32"/>
      <c r="O357" s="32"/>
      <c r="P357" s="32"/>
    </row>
    <row r="358" spans="14:16" x14ac:dyDescent="0.25">
      <c r="N358" s="32"/>
      <c r="O358" s="32"/>
      <c r="P358" s="32"/>
    </row>
    <row r="359" spans="14:16" x14ac:dyDescent="0.25">
      <c r="N359" s="32"/>
      <c r="O359" s="32"/>
      <c r="P359" s="32"/>
    </row>
    <row r="360" spans="14:16" x14ac:dyDescent="0.25">
      <c r="N360" s="32"/>
      <c r="O360" s="32"/>
      <c r="P360" s="32"/>
    </row>
    <row r="361" spans="14:16" x14ac:dyDescent="0.25">
      <c r="N361" s="32"/>
      <c r="O361" s="32"/>
      <c r="P361" s="32"/>
    </row>
    <row r="362" spans="14:16" x14ac:dyDescent="0.25">
      <c r="N362" s="32"/>
      <c r="O362" s="32"/>
      <c r="P362" s="32"/>
    </row>
    <row r="363" spans="14:16" x14ac:dyDescent="0.25">
      <c r="N363" s="32"/>
      <c r="O363" s="32"/>
      <c r="P363" s="32"/>
    </row>
    <row r="364" spans="14:16" x14ac:dyDescent="0.25">
      <c r="N364" s="32"/>
      <c r="O364" s="32"/>
      <c r="P364" s="32"/>
    </row>
    <row r="365" spans="14:16" x14ac:dyDescent="0.25">
      <c r="N365" s="32"/>
      <c r="O365" s="32"/>
      <c r="P365" s="32"/>
    </row>
    <row r="366" spans="14:16" x14ac:dyDescent="0.25">
      <c r="N366" s="32"/>
      <c r="O366" s="32"/>
      <c r="P366" s="32"/>
    </row>
    <row r="367" spans="14:16" x14ac:dyDescent="0.25">
      <c r="N367" s="32"/>
      <c r="O367" s="32"/>
      <c r="P367" s="32"/>
    </row>
    <row r="368" spans="14:16" x14ac:dyDescent="0.25">
      <c r="N368" s="32"/>
      <c r="O368" s="32"/>
      <c r="P368" s="32"/>
    </row>
    <row r="369" spans="14:16" x14ac:dyDescent="0.25">
      <c r="N369" s="32"/>
      <c r="O369" s="32"/>
      <c r="P369" s="32"/>
    </row>
    <row r="370" spans="14:16" x14ac:dyDescent="0.25">
      <c r="N370" s="32"/>
      <c r="O370" s="32"/>
      <c r="P370" s="32"/>
    </row>
    <row r="371" spans="14:16" x14ac:dyDescent="0.25">
      <c r="N371" s="32"/>
      <c r="O371" s="32"/>
      <c r="P371" s="32"/>
    </row>
    <row r="372" spans="14:16" x14ac:dyDescent="0.25">
      <c r="N372" s="32"/>
      <c r="O372" s="32"/>
      <c r="P372" s="32"/>
    </row>
    <row r="373" spans="14:16" x14ac:dyDescent="0.25">
      <c r="N373" s="32"/>
      <c r="O373" s="32"/>
      <c r="P373" s="32"/>
    </row>
    <row r="374" spans="14:16" x14ac:dyDescent="0.25">
      <c r="N374" s="32"/>
      <c r="O374" s="32"/>
      <c r="P374" s="32"/>
    </row>
    <row r="375" spans="14:16" x14ac:dyDescent="0.25">
      <c r="N375" s="32"/>
      <c r="O375" s="32"/>
      <c r="P375" s="32"/>
    </row>
    <row r="376" spans="14:16" x14ac:dyDescent="0.25">
      <c r="N376" s="32"/>
      <c r="O376" s="32"/>
      <c r="P376" s="32"/>
    </row>
    <row r="377" spans="14:16" x14ac:dyDescent="0.25">
      <c r="N377" s="32"/>
      <c r="O377" s="32"/>
      <c r="P377" s="32"/>
    </row>
    <row r="378" spans="14:16" x14ac:dyDescent="0.25">
      <c r="N378" s="32"/>
      <c r="O378" s="32"/>
      <c r="P378" s="32"/>
    </row>
    <row r="379" spans="14:16" x14ac:dyDescent="0.25">
      <c r="N379" s="32"/>
      <c r="O379" s="32"/>
      <c r="P379" s="32"/>
    </row>
    <row r="380" spans="14:16" x14ac:dyDescent="0.25">
      <c r="N380" s="32"/>
      <c r="O380" s="32"/>
      <c r="P380" s="32"/>
    </row>
    <row r="381" spans="14:16" x14ac:dyDescent="0.25">
      <c r="N381" s="32"/>
      <c r="O381" s="32"/>
      <c r="P381" s="32"/>
    </row>
    <row r="382" spans="14:16" x14ac:dyDescent="0.25">
      <c r="N382" s="32"/>
      <c r="O382" s="32"/>
      <c r="P382" s="32"/>
    </row>
    <row r="383" spans="14:16" x14ac:dyDescent="0.25">
      <c r="N383" s="32"/>
      <c r="O383" s="32"/>
      <c r="P383" s="32"/>
    </row>
    <row r="384" spans="14:16" x14ac:dyDescent="0.25">
      <c r="N384" s="32"/>
      <c r="O384" s="32"/>
      <c r="P384" s="32"/>
    </row>
    <row r="385" spans="14:16" x14ac:dyDescent="0.25">
      <c r="N385" s="32"/>
      <c r="O385" s="32"/>
      <c r="P385" s="32"/>
    </row>
    <row r="386" spans="14:16" x14ac:dyDescent="0.25">
      <c r="N386" s="32"/>
      <c r="O386" s="32"/>
      <c r="P386" s="32"/>
    </row>
    <row r="387" spans="14:16" x14ac:dyDescent="0.25">
      <c r="N387" s="32"/>
      <c r="O387" s="32"/>
      <c r="P387" s="32"/>
    </row>
    <row r="388" spans="14:16" x14ac:dyDescent="0.25">
      <c r="N388" s="32"/>
      <c r="O388" s="32"/>
      <c r="P388" s="32"/>
    </row>
    <row r="389" spans="14:16" x14ac:dyDescent="0.25">
      <c r="N389" s="32"/>
      <c r="O389" s="32"/>
      <c r="P389" s="32"/>
    </row>
    <row r="390" spans="14:16" x14ac:dyDescent="0.25">
      <c r="N390" s="32"/>
      <c r="O390" s="32"/>
      <c r="P390" s="32"/>
    </row>
    <row r="391" spans="14:16" x14ac:dyDescent="0.25">
      <c r="N391" s="32"/>
      <c r="O391" s="32"/>
      <c r="P391" s="32"/>
    </row>
    <row r="392" spans="14:16" x14ac:dyDescent="0.25">
      <c r="N392" s="32"/>
      <c r="O392" s="32"/>
      <c r="P392" s="32"/>
    </row>
    <row r="393" spans="14:16" x14ac:dyDescent="0.25">
      <c r="N393" s="32"/>
      <c r="O393" s="32"/>
      <c r="P393" s="32"/>
    </row>
    <row r="394" spans="14:16" x14ac:dyDescent="0.25">
      <c r="N394" s="32"/>
      <c r="O394" s="32"/>
      <c r="P394" s="32"/>
    </row>
    <row r="395" spans="14:16" x14ac:dyDescent="0.25">
      <c r="N395" s="32"/>
      <c r="O395" s="32"/>
      <c r="P395" s="32"/>
    </row>
    <row r="396" spans="14:16" x14ac:dyDescent="0.25">
      <c r="N396" s="32"/>
      <c r="O396" s="32"/>
      <c r="P396" s="32"/>
    </row>
    <row r="397" spans="14:16" x14ac:dyDescent="0.25">
      <c r="N397" s="32"/>
      <c r="O397" s="32"/>
      <c r="P397" s="32"/>
    </row>
    <row r="398" spans="14:16" x14ac:dyDescent="0.25">
      <c r="N398" s="32"/>
      <c r="O398" s="32"/>
      <c r="P398" s="32"/>
    </row>
    <row r="399" spans="14:16" x14ac:dyDescent="0.25">
      <c r="N399" s="32"/>
      <c r="O399" s="32"/>
      <c r="P399" s="32"/>
    </row>
    <row r="400" spans="14:16" x14ac:dyDescent="0.25">
      <c r="N400" s="32"/>
      <c r="O400" s="32"/>
      <c r="P400" s="32"/>
    </row>
    <row r="401" spans="14:16" x14ac:dyDescent="0.25">
      <c r="N401" s="32"/>
      <c r="O401" s="32"/>
      <c r="P401" s="32"/>
    </row>
    <row r="402" spans="14:16" x14ac:dyDescent="0.25">
      <c r="N402" s="32"/>
      <c r="O402" s="32"/>
      <c r="P402" s="32"/>
    </row>
    <row r="403" spans="14:16" x14ac:dyDescent="0.25">
      <c r="N403" s="32"/>
      <c r="O403" s="32"/>
      <c r="P403" s="32"/>
    </row>
    <row r="404" spans="14:16" x14ac:dyDescent="0.25">
      <c r="N404" s="32"/>
      <c r="O404" s="32"/>
      <c r="P404" s="32"/>
    </row>
    <row r="405" spans="14:16" x14ac:dyDescent="0.25">
      <c r="N405" s="32"/>
      <c r="O405" s="32"/>
      <c r="P405" s="32"/>
    </row>
    <row r="406" spans="14:16" x14ac:dyDescent="0.25">
      <c r="N406" s="32"/>
      <c r="O406" s="32"/>
      <c r="P406" s="32"/>
    </row>
    <row r="407" spans="14:16" x14ac:dyDescent="0.25">
      <c r="N407" s="32"/>
      <c r="O407" s="32"/>
      <c r="P407" s="32"/>
    </row>
    <row r="408" spans="14:16" x14ac:dyDescent="0.25">
      <c r="N408" s="32"/>
      <c r="O408" s="32"/>
      <c r="P408" s="32"/>
    </row>
    <row r="409" spans="14:16" x14ac:dyDescent="0.25">
      <c r="N409" s="32"/>
      <c r="O409" s="32"/>
      <c r="P409" s="32"/>
    </row>
    <row r="410" spans="14:16" x14ac:dyDescent="0.25">
      <c r="N410" s="32"/>
      <c r="O410" s="32"/>
      <c r="P410" s="32"/>
    </row>
    <row r="411" spans="14:16" x14ac:dyDescent="0.25">
      <c r="N411" s="32"/>
      <c r="O411" s="32"/>
      <c r="P411" s="32"/>
    </row>
    <row r="412" spans="14:16" x14ac:dyDescent="0.25">
      <c r="N412" s="32"/>
      <c r="O412" s="32"/>
      <c r="P412" s="32"/>
    </row>
    <row r="413" spans="14:16" x14ac:dyDescent="0.25">
      <c r="N413" s="32"/>
      <c r="O413" s="32"/>
      <c r="P413" s="32"/>
    </row>
    <row r="414" spans="14:16" x14ac:dyDescent="0.25">
      <c r="N414" s="32"/>
      <c r="O414" s="32"/>
      <c r="P414" s="32"/>
    </row>
    <row r="415" spans="14:16" x14ac:dyDescent="0.25">
      <c r="N415" s="32"/>
      <c r="O415" s="32"/>
      <c r="P415" s="32"/>
    </row>
    <row r="416" spans="14:16" x14ac:dyDescent="0.25">
      <c r="N416" s="32"/>
      <c r="O416" s="32"/>
      <c r="P416" s="32"/>
    </row>
    <row r="417" spans="14:16" x14ac:dyDescent="0.25">
      <c r="N417" s="32"/>
      <c r="O417" s="32"/>
      <c r="P417" s="32"/>
    </row>
    <row r="418" spans="14:16" x14ac:dyDescent="0.25">
      <c r="N418" s="32"/>
      <c r="O418" s="32"/>
      <c r="P418" s="32"/>
    </row>
    <row r="419" spans="14:16" x14ac:dyDescent="0.25">
      <c r="N419" s="32"/>
      <c r="O419" s="32"/>
      <c r="P419" s="32"/>
    </row>
    <row r="420" spans="14:16" x14ac:dyDescent="0.25">
      <c r="N420" s="32"/>
      <c r="O420" s="32"/>
      <c r="P420" s="32"/>
    </row>
    <row r="421" spans="14:16" x14ac:dyDescent="0.25">
      <c r="N421" s="32"/>
      <c r="O421" s="32"/>
      <c r="P421" s="32"/>
    </row>
    <row r="422" spans="14:16" x14ac:dyDescent="0.25">
      <c r="N422" s="32"/>
      <c r="O422" s="32"/>
      <c r="P422" s="32"/>
    </row>
    <row r="423" spans="14:16" x14ac:dyDescent="0.25">
      <c r="N423" s="32"/>
      <c r="O423" s="32"/>
      <c r="P423" s="32"/>
    </row>
    <row r="424" spans="14:16" x14ac:dyDescent="0.25">
      <c r="N424" s="32"/>
      <c r="O424" s="32"/>
      <c r="P424" s="32"/>
    </row>
    <row r="425" spans="14:16" x14ac:dyDescent="0.25">
      <c r="N425" s="32"/>
      <c r="O425" s="32"/>
      <c r="P425" s="32"/>
    </row>
    <row r="426" spans="14:16" x14ac:dyDescent="0.25">
      <c r="N426" s="32"/>
      <c r="O426" s="32"/>
      <c r="P426" s="32"/>
    </row>
    <row r="427" spans="14:16" x14ac:dyDescent="0.25">
      <c r="N427" s="32"/>
      <c r="O427" s="32"/>
      <c r="P427" s="32"/>
    </row>
    <row r="428" spans="14:16" x14ac:dyDescent="0.25">
      <c r="N428" s="32"/>
      <c r="O428" s="32"/>
      <c r="P428" s="32"/>
    </row>
    <row r="429" spans="14:16" x14ac:dyDescent="0.25">
      <c r="N429" s="32"/>
      <c r="O429" s="32"/>
      <c r="P429" s="32"/>
    </row>
    <row r="430" spans="14:16" x14ac:dyDescent="0.25">
      <c r="N430" s="32"/>
      <c r="O430" s="32"/>
      <c r="P430" s="32"/>
    </row>
    <row r="431" spans="14:16" x14ac:dyDescent="0.25">
      <c r="N431" s="32"/>
      <c r="O431" s="32"/>
      <c r="P431" s="32"/>
    </row>
    <row r="432" spans="14:16" x14ac:dyDescent="0.25">
      <c r="N432" s="32"/>
      <c r="O432" s="32"/>
      <c r="P432" s="32"/>
    </row>
    <row r="433" spans="14:16" x14ac:dyDescent="0.25">
      <c r="N433" s="32"/>
      <c r="O433" s="32"/>
      <c r="P433" s="32"/>
    </row>
    <row r="434" spans="14:16" x14ac:dyDescent="0.25">
      <c r="N434" s="32"/>
      <c r="O434" s="32"/>
      <c r="P434" s="32"/>
    </row>
    <row r="435" spans="14:16" x14ac:dyDescent="0.25">
      <c r="N435" s="32"/>
      <c r="O435" s="32"/>
      <c r="P435" s="32"/>
    </row>
    <row r="436" spans="14:16" x14ac:dyDescent="0.25">
      <c r="N436" s="32"/>
      <c r="O436" s="32"/>
      <c r="P436" s="32"/>
    </row>
    <row r="437" spans="14:16" x14ac:dyDescent="0.25">
      <c r="N437" s="32"/>
      <c r="O437" s="32"/>
      <c r="P437" s="32"/>
    </row>
    <row r="438" spans="14:16" x14ac:dyDescent="0.25">
      <c r="N438" s="32"/>
      <c r="O438" s="32"/>
      <c r="P438" s="32"/>
    </row>
    <row r="439" spans="14:16" x14ac:dyDescent="0.25">
      <c r="N439" s="32"/>
      <c r="O439" s="32"/>
      <c r="P439" s="32"/>
    </row>
    <row r="440" spans="14:16" x14ac:dyDescent="0.25">
      <c r="N440" s="32"/>
      <c r="O440" s="32"/>
      <c r="P440" s="32"/>
    </row>
    <row r="441" spans="14:16" x14ac:dyDescent="0.25">
      <c r="N441" s="32"/>
      <c r="O441" s="32"/>
      <c r="P441" s="32"/>
    </row>
    <row r="442" spans="14:16" x14ac:dyDescent="0.25">
      <c r="N442" s="32"/>
      <c r="O442" s="32"/>
      <c r="P442" s="32"/>
    </row>
    <row r="443" spans="14:16" x14ac:dyDescent="0.25">
      <c r="N443" s="32"/>
      <c r="O443" s="32"/>
      <c r="P443" s="32"/>
    </row>
    <row r="444" spans="14:16" x14ac:dyDescent="0.25">
      <c r="N444" s="32"/>
      <c r="O444" s="32"/>
      <c r="P444" s="32"/>
    </row>
    <row r="445" spans="14:16" x14ac:dyDescent="0.25">
      <c r="N445" s="32"/>
      <c r="O445" s="32"/>
      <c r="P445" s="32"/>
    </row>
    <row r="446" spans="14:16" x14ac:dyDescent="0.25">
      <c r="N446" s="32"/>
      <c r="O446" s="32"/>
      <c r="P446" s="32"/>
    </row>
    <row r="447" spans="14:16" x14ac:dyDescent="0.25">
      <c r="N447" s="32"/>
      <c r="O447" s="32"/>
      <c r="P447" s="32"/>
    </row>
    <row r="448" spans="14:16" x14ac:dyDescent="0.25">
      <c r="N448" s="32"/>
      <c r="O448" s="32"/>
      <c r="P448" s="32"/>
    </row>
    <row r="449" spans="14:16" x14ac:dyDescent="0.25">
      <c r="N449" s="32"/>
      <c r="O449" s="32"/>
      <c r="P449" s="32"/>
    </row>
    <row r="450" spans="14:16" x14ac:dyDescent="0.25">
      <c r="N450" s="32"/>
      <c r="O450" s="32"/>
      <c r="P450" s="32"/>
    </row>
    <row r="451" spans="14:16" x14ac:dyDescent="0.25">
      <c r="N451" s="32"/>
      <c r="O451" s="32"/>
      <c r="P451" s="32"/>
    </row>
    <row r="452" spans="14:16" x14ac:dyDescent="0.25">
      <c r="N452" s="32"/>
      <c r="O452" s="32"/>
      <c r="P452" s="32"/>
    </row>
    <row r="453" spans="14:16" x14ac:dyDescent="0.25">
      <c r="N453" s="32"/>
      <c r="O453" s="32"/>
      <c r="P453" s="32"/>
    </row>
    <row r="454" spans="14:16" x14ac:dyDescent="0.25">
      <c r="N454" s="32"/>
      <c r="O454" s="32"/>
      <c r="P454" s="32"/>
    </row>
    <row r="455" spans="14:16" x14ac:dyDescent="0.25">
      <c r="N455" s="32"/>
      <c r="O455" s="32"/>
      <c r="P455" s="32"/>
    </row>
    <row r="456" spans="14:16" x14ac:dyDescent="0.25">
      <c r="N456" s="32"/>
      <c r="O456" s="32"/>
      <c r="P456" s="32"/>
    </row>
    <row r="457" spans="14:16" x14ac:dyDescent="0.25">
      <c r="N457" s="32"/>
      <c r="O457" s="32"/>
      <c r="P457" s="32"/>
    </row>
    <row r="458" spans="14:16" x14ac:dyDescent="0.25">
      <c r="N458" s="32"/>
      <c r="O458" s="32"/>
      <c r="P458" s="32"/>
    </row>
    <row r="459" spans="14:16" x14ac:dyDescent="0.25">
      <c r="N459" s="32"/>
      <c r="O459" s="32"/>
      <c r="P459" s="32"/>
    </row>
    <row r="460" spans="14:16" x14ac:dyDescent="0.25">
      <c r="N460" s="32"/>
      <c r="O460" s="32"/>
      <c r="P460" s="32"/>
    </row>
    <row r="461" spans="14:16" x14ac:dyDescent="0.25">
      <c r="N461" s="32"/>
      <c r="O461" s="32"/>
      <c r="P461" s="32"/>
    </row>
    <row r="462" spans="14:16" x14ac:dyDescent="0.25">
      <c r="N462" s="32"/>
      <c r="O462" s="32"/>
      <c r="P462" s="32"/>
    </row>
    <row r="463" spans="14:16" x14ac:dyDescent="0.25">
      <c r="N463" s="32"/>
      <c r="O463" s="32"/>
      <c r="P463" s="32"/>
    </row>
    <row r="464" spans="14:16" x14ac:dyDescent="0.25">
      <c r="N464" s="32"/>
      <c r="O464" s="32"/>
      <c r="P464" s="32"/>
    </row>
    <row r="465" spans="14:16" x14ac:dyDescent="0.25">
      <c r="N465" s="32"/>
      <c r="O465" s="32"/>
      <c r="P465" s="32"/>
    </row>
    <row r="466" spans="14:16" x14ac:dyDescent="0.25">
      <c r="N466" s="32"/>
      <c r="O466" s="32"/>
      <c r="P466" s="32"/>
    </row>
    <row r="467" spans="14:16" x14ac:dyDescent="0.25">
      <c r="N467" s="32"/>
      <c r="O467" s="32"/>
      <c r="P467" s="32"/>
    </row>
    <row r="468" spans="14:16" x14ac:dyDescent="0.25">
      <c r="N468" s="32"/>
      <c r="O468" s="32"/>
      <c r="P468" s="32"/>
    </row>
    <row r="469" spans="14:16" x14ac:dyDescent="0.25">
      <c r="N469" s="32"/>
      <c r="O469" s="32"/>
      <c r="P469" s="32"/>
    </row>
    <row r="470" spans="14:16" x14ac:dyDescent="0.25">
      <c r="N470" s="32"/>
      <c r="O470" s="32"/>
      <c r="P470" s="32"/>
    </row>
    <row r="471" spans="14:16" x14ac:dyDescent="0.25">
      <c r="N471" s="32"/>
      <c r="O471" s="32"/>
      <c r="P471" s="32"/>
    </row>
    <row r="472" spans="14:16" x14ac:dyDescent="0.25">
      <c r="N472" s="32"/>
      <c r="O472" s="32"/>
      <c r="P472" s="32"/>
    </row>
    <row r="473" spans="14:16" x14ac:dyDescent="0.25">
      <c r="N473" s="32"/>
      <c r="O473" s="32"/>
      <c r="P473" s="32"/>
    </row>
    <row r="474" spans="14:16" x14ac:dyDescent="0.25">
      <c r="N474" s="32"/>
      <c r="O474" s="32"/>
      <c r="P474" s="32"/>
    </row>
    <row r="475" spans="14:16" x14ac:dyDescent="0.25">
      <c r="N475" s="32"/>
      <c r="O475" s="32"/>
      <c r="P475" s="32"/>
    </row>
    <row r="476" spans="14:16" x14ac:dyDescent="0.25">
      <c r="N476" s="32"/>
      <c r="O476" s="32"/>
      <c r="P476" s="32"/>
    </row>
    <row r="477" spans="14:16" x14ac:dyDescent="0.25">
      <c r="N477" s="32"/>
      <c r="O477" s="32"/>
      <c r="P477" s="32"/>
    </row>
    <row r="478" spans="14:16" x14ac:dyDescent="0.25">
      <c r="N478" s="32"/>
      <c r="O478" s="32"/>
      <c r="P478" s="32"/>
    </row>
    <row r="479" spans="14:16" x14ac:dyDescent="0.25">
      <c r="N479" s="32"/>
      <c r="O479" s="32"/>
      <c r="P479" s="32"/>
    </row>
    <row r="480" spans="14:16" x14ac:dyDescent="0.25">
      <c r="N480" s="32"/>
      <c r="O480" s="32"/>
      <c r="P480" s="32"/>
    </row>
    <row r="481" spans="14:16" x14ac:dyDescent="0.25">
      <c r="N481" s="32"/>
      <c r="O481" s="32"/>
      <c r="P481" s="32"/>
    </row>
    <row r="482" spans="14:16" x14ac:dyDescent="0.25">
      <c r="N482" s="32"/>
      <c r="O482" s="32"/>
      <c r="P482" s="32"/>
    </row>
    <row r="483" spans="14:16" x14ac:dyDescent="0.25">
      <c r="N483" s="32"/>
      <c r="O483" s="32"/>
      <c r="P483" s="32"/>
    </row>
    <row r="484" spans="14:16" x14ac:dyDescent="0.25">
      <c r="N484" s="32"/>
      <c r="O484" s="32"/>
      <c r="P484" s="32"/>
    </row>
    <row r="485" spans="14:16" x14ac:dyDescent="0.25">
      <c r="N485" s="32"/>
      <c r="O485" s="32"/>
      <c r="P485" s="32"/>
    </row>
    <row r="486" spans="14:16" x14ac:dyDescent="0.25">
      <c r="N486" s="32"/>
      <c r="O486" s="32"/>
      <c r="P486" s="32"/>
    </row>
    <row r="487" spans="14:16" x14ac:dyDescent="0.25">
      <c r="N487" s="32"/>
      <c r="O487" s="32"/>
      <c r="P487" s="32"/>
    </row>
    <row r="488" spans="14:16" x14ac:dyDescent="0.25">
      <c r="N488" s="32"/>
      <c r="O488" s="32"/>
      <c r="P488" s="32"/>
    </row>
    <row r="489" spans="14:16" x14ac:dyDescent="0.25">
      <c r="N489" s="32"/>
      <c r="O489" s="32"/>
      <c r="P489" s="32"/>
    </row>
    <row r="490" spans="14:16" x14ac:dyDescent="0.25">
      <c r="N490" s="32"/>
      <c r="O490" s="32"/>
      <c r="P490" s="32"/>
    </row>
    <row r="491" spans="14:16" x14ac:dyDescent="0.25">
      <c r="N491" s="32"/>
      <c r="O491" s="32"/>
      <c r="P491" s="32"/>
    </row>
    <row r="492" spans="14:16" x14ac:dyDescent="0.25">
      <c r="N492" s="32"/>
      <c r="O492" s="32"/>
      <c r="P492" s="32"/>
    </row>
    <row r="493" spans="14:16" x14ac:dyDescent="0.25">
      <c r="N493" s="32"/>
      <c r="O493" s="32"/>
      <c r="P493" s="32"/>
    </row>
    <row r="494" spans="14:16" x14ac:dyDescent="0.25">
      <c r="N494" s="32"/>
      <c r="O494" s="32"/>
      <c r="P494" s="32"/>
    </row>
    <row r="495" spans="14:16" x14ac:dyDescent="0.25">
      <c r="N495" s="32"/>
      <c r="O495" s="32"/>
      <c r="P495" s="32"/>
    </row>
    <row r="496" spans="14:16" x14ac:dyDescent="0.25">
      <c r="N496" s="32"/>
      <c r="O496" s="32"/>
      <c r="P496" s="32"/>
    </row>
    <row r="497" spans="14:16" x14ac:dyDescent="0.25">
      <c r="N497" s="32"/>
      <c r="O497" s="32"/>
      <c r="P497" s="32"/>
    </row>
    <row r="498" spans="14:16" x14ac:dyDescent="0.25">
      <c r="N498" s="32"/>
      <c r="O498" s="32"/>
      <c r="P498" s="32"/>
    </row>
    <row r="499" spans="14:16" x14ac:dyDescent="0.25">
      <c r="N499" s="32"/>
      <c r="O499" s="32"/>
      <c r="P499" s="32"/>
    </row>
    <row r="500" spans="14:16" x14ac:dyDescent="0.25">
      <c r="N500" s="32"/>
      <c r="O500" s="32"/>
      <c r="P500" s="32"/>
    </row>
    <row r="501" spans="14:16" x14ac:dyDescent="0.25">
      <c r="N501" s="32"/>
      <c r="O501" s="32"/>
      <c r="P501" s="32"/>
    </row>
    <row r="502" spans="14:16" x14ac:dyDescent="0.25">
      <c r="N502" s="32"/>
      <c r="O502" s="32"/>
      <c r="P502" s="32"/>
    </row>
    <row r="503" spans="14:16" x14ac:dyDescent="0.25">
      <c r="N503" s="32"/>
      <c r="O503" s="32"/>
      <c r="P503" s="32"/>
    </row>
    <row r="504" spans="14:16" x14ac:dyDescent="0.25">
      <c r="N504" s="32"/>
      <c r="O504" s="32"/>
      <c r="P504" s="32"/>
    </row>
  </sheetData>
  <mergeCells count="154">
    <mergeCell ref="D111:E111"/>
    <mergeCell ref="D112:E112"/>
    <mergeCell ref="D92:E92"/>
    <mergeCell ref="D93:E93"/>
    <mergeCell ref="B96:L96"/>
    <mergeCell ref="B98:B112"/>
    <mergeCell ref="D98:E98"/>
    <mergeCell ref="D99:E99"/>
    <mergeCell ref="D100:D101"/>
    <mergeCell ref="D102:E102"/>
    <mergeCell ref="D104:E104"/>
    <mergeCell ref="D105:E105"/>
    <mergeCell ref="D107:E107"/>
    <mergeCell ref="D108:E108"/>
    <mergeCell ref="D109:E109"/>
    <mergeCell ref="D110:E110"/>
    <mergeCell ref="D68:E68"/>
    <mergeCell ref="D58:E58"/>
    <mergeCell ref="D59:D60"/>
    <mergeCell ref="B71:L71"/>
    <mergeCell ref="B73:B93"/>
    <mergeCell ref="D73:E73"/>
    <mergeCell ref="D74:E74"/>
    <mergeCell ref="D75:D76"/>
    <mergeCell ref="D77:E77"/>
    <mergeCell ref="D78:D79"/>
    <mergeCell ref="D80:E80"/>
    <mergeCell ref="D82:E82"/>
    <mergeCell ref="D86:E86"/>
    <mergeCell ref="D88:E88"/>
    <mergeCell ref="D89:E89"/>
    <mergeCell ref="D90:E90"/>
    <mergeCell ref="D91:E91"/>
    <mergeCell ref="D83:E83"/>
    <mergeCell ref="D84:D85"/>
    <mergeCell ref="D53:D54"/>
    <mergeCell ref="D55:E55"/>
    <mergeCell ref="D57:E57"/>
    <mergeCell ref="D61:E61"/>
    <mergeCell ref="D63:E63"/>
    <mergeCell ref="D64:E64"/>
    <mergeCell ref="D65:E65"/>
    <mergeCell ref="D66:E66"/>
    <mergeCell ref="D67:E67"/>
    <mergeCell ref="B2:L2"/>
    <mergeCell ref="B4:B21"/>
    <mergeCell ref="B24:L24"/>
    <mergeCell ref="B26:B43"/>
    <mergeCell ref="D26:E26"/>
    <mergeCell ref="D27:E27"/>
    <mergeCell ref="D28:D29"/>
    <mergeCell ref="D30:E30"/>
    <mergeCell ref="D31:D32"/>
    <mergeCell ref="D33:E33"/>
    <mergeCell ref="D35:E35"/>
    <mergeCell ref="D36:E36"/>
    <mergeCell ref="D38:E38"/>
    <mergeCell ref="D39:E39"/>
    <mergeCell ref="D40:E40"/>
    <mergeCell ref="D41:E41"/>
    <mergeCell ref="D21:E21"/>
    <mergeCell ref="D4:E4"/>
    <mergeCell ref="D5:E5"/>
    <mergeCell ref="D6:D7"/>
    <mergeCell ref="D8:E8"/>
    <mergeCell ref="D9:D10"/>
    <mergeCell ref="D11:E11"/>
    <mergeCell ref="D13:E13"/>
    <mergeCell ref="D14:E14"/>
    <mergeCell ref="D16:E16"/>
    <mergeCell ref="D17:E17"/>
    <mergeCell ref="D18:E18"/>
    <mergeCell ref="D19:E19"/>
    <mergeCell ref="D20:E20"/>
    <mergeCell ref="B115:L115"/>
    <mergeCell ref="B117:B126"/>
    <mergeCell ref="D117:E117"/>
    <mergeCell ref="D118:E118"/>
    <mergeCell ref="D120:E120"/>
    <mergeCell ref="D121:E121"/>
    <mergeCell ref="D123:E123"/>
    <mergeCell ref="D124:E124"/>
    <mergeCell ref="D125:E125"/>
    <mergeCell ref="D126:E126"/>
    <mergeCell ref="D42:E42"/>
    <mergeCell ref="D43:E43"/>
    <mergeCell ref="B46:L46"/>
    <mergeCell ref="B48:B68"/>
    <mergeCell ref="D48:E48"/>
    <mergeCell ref="D49:E49"/>
    <mergeCell ref="D50:D51"/>
    <mergeCell ref="D52:E52"/>
    <mergeCell ref="B129:L129"/>
    <mergeCell ref="B131:B148"/>
    <mergeCell ref="D131:E131"/>
    <mergeCell ref="D132:E132"/>
    <mergeCell ref="D133:D134"/>
    <mergeCell ref="D135:E135"/>
    <mergeCell ref="D136:D137"/>
    <mergeCell ref="D138:E138"/>
    <mergeCell ref="D140:E140"/>
    <mergeCell ref="D141:E141"/>
    <mergeCell ref="D143:E143"/>
    <mergeCell ref="D144:E144"/>
    <mergeCell ref="D145:E145"/>
    <mergeCell ref="D146:E146"/>
    <mergeCell ref="D147:E147"/>
    <mergeCell ref="D148:E148"/>
    <mergeCell ref="B151:L151"/>
    <mergeCell ref="B153:B172"/>
    <mergeCell ref="D153:E153"/>
    <mergeCell ref="D154:E154"/>
    <mergeCell ref="D155:D156"/>
    <mergeCell ref="D157:E157"/>
    <mergeCell ref="D158:D159"/>
    <mergeCell ref="D160:E160"/>
    <mergeCell ref="D162:E162"/>
    <mergeCell ref="D165:E165"/>
    <mergeCell ref="D167:E167"/>
    <mergeCell ref="D168:E168"/>
    <mergeCell ref="D169:E169"/>
    <mergeCell ref="D170:E170"/>
    <mergeCell ref="D171:E171"/>
    <mergeCell ref="D172:E172"/>
    <mergeCell ref="D163:E163"/>
    <mergeCell ref="D164:E164"/>
    <mergeCell ref="B175:L175"/>
    <mergeCell ref="B177:B194"/>
    <mergeCell ref="D177:E177"/>
    <mergeCell ref="D178:E178"/>
    <mergeCell ref="D179:D180"/>
    <mergeCell ref="D181:E181"/>
    <mergeCell ref="D182:D183"/>
    <mergeCell ref="D184:E184"/>
    <mergeCell ref="D186:E186"/>
    <mergeCell ref="D187:E187"/>
    <mergeCell ref="D189:E189"/>
    <mergeCell ref="D190:E190"/>
    <mergeCell ref="D191:E191"/>
    <mergeCell ref="D192:E192"/>
    <mergeCell ref="D193:E193"/>
    <mergeCell ref="D194:E194"/>
    <mergeCell ref="B197:L197"/>
    <mergeCell ref="B199:B218"/>
    <mergeCell ref="D199:E199"/>
    <mergeCell ref="D200:E200"/>
    <mergeCell ref="D201:D202"/>
    <mergeCell ref="D203:E203"/>
    <mergeCell ref="D204:D205"/>
    <mergeCell ref="D206:E206"/>
    <mergeCell ref="D210:E210"/>
    <mergeCell ref="D211:E211"/>
    <mergeCell ref="D213:E213"/>
    <mergeCell ref="D214:L2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4294967293" r:id="rId1"/>
  <rowBreaks count="4" manualBreakCount="4">
    <brk id="44" max="10" man="1"/>
    <brk id="94" max="10" man="1"/>
    <brk id="127" max="10" man="1"/>
    <brk id="173" max="10" man="1"/>
  </rowBreaks>
  <colBreaks count="1" manualBreakCount="1">
    <brk id="13" max="1048575" man="1"/>
  </colBreaks>
  <ignoredErrors>
    <ignoredError sqref="I19:I20 I21 I32 I52 I1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539"/>
  <sheetViews>
    <sheetView view="pageBreakPreview" topLeftCell="A76" zoomScaleNormal="100" zoomScaleSheetLayoutView="100" workbookViewId="0">
      <selection activeCell="D236" sqref="D236:K242"/>
    </sheetView>
  </sheetViews>
  <sheetFormatPr baseColWidth="10" defaultColWidth="10.77734375" defaultRowHeight="13.2" x14ac:dyDescent="0.25"/>
  <cols>
    <col min="1" max="1" width="5.21875" style="1" customWidth="1"/>
    <col min="2" max="2" width="10.77734375" style="1"/>
    <col min="3" max="3" width="1.5546875" style="1" customWidth="1"/>
    <col min="4" max="4" width="10.21875" style="1" customWidth="1"/>
    <col min="5" max="5" width="15.21875" style="1" customWidth="1"/>
    <col min="6" max="6" width="10.77734375" style="1"/>
    <col min="7" max="7" width="12.21875" style="1" bestFit="1" customWidth="1"/>
    <col min="8" max="10" width="10.77734375" style="1"/>
    <col min="11" max="11" width="14.77734375" style="1" bestFit="1" customWidth="1"/>
    <col min="12" max="12" width="10.77734375" style="1"/>
    <col min="13" max="13" width="10.77734375" style="20" hidden="1" customWidth="1"/>
    <col min="14" max="14" width="10.77734375" style="21" hidden="1" customWidth="1"/>
    <col min="15" max="15" width="10.77734375" style="22" hidden="1" customWidth="1"/>
    <col min="16" max="16" width="10.77734375" style="1" hidden="1" customWidth="1"/>
    <col min="17" max="17" width="10.77734375" style="38" hidden="1" customWidth="1"/>
    <col min="18" max="19" width="10.77734375" style="40" hidden="1" customWidth="1"/>
    <col min="20" max="21" width="0" style="18" hidden="1" customWidth="1"/>
    <col min="22" max="25" width="10.77734375" style="18"/>
    <col min="26" max="16384" width="10.77734375" style="1"/>
  </cols>
  <sheetData>
    <row r="1" spans="2:19" ht="13.8" thickBot="1" x14ac:dyDescent="0.3">
      <c r="M1" s="1"/>
      <c r="N1" s="1"/>
      <c r="O1" s="1"/>
      <c r="Q1" s="38">
        <f>'[1]Données '!$D$16</f>
        <v>12.5</v>
      </c>
      <c r="R1" s="39">
        <v>4.1666666666666664E-2</v>
      </c>
      <c r="S1" s="40">
        <f>'[1]Données '!$D$19</f>
        <v>170</v>
      </c>
    </row>
    <row r="2" spans="2:19" ht="27" thickTop="1" thickBot="1" x14ac:dyDescent="0.3">
      <c r="B2" s="150" t="s">
        <v>33</v>
      </c>
      <c r="C2" s="151"/>
      <c r="D2" s="151"/>
      <c r="E2" s="151"/>
      <c r="F2" s="151"/>
      <c r="G2" s="151"/>
      <c r="H2" s="151"/>
      <c r="I2" s="151"/>
      <c r="J2" s="151"/>
      <c r="K2" s="152"/>
      <c r="M2" s="26">
        <f>SUM(M4:M24)</f>
        <v>0</v>
      </c>
      <c r="N2" s="27">
        <f>SUM(N4:N24)</f>
        <v>0</v>
      </c>
      <c r="O2" s="28">
        <f>SUM(O4:O24)</f>
        <v>0</v>
      </c>
      <c r="P2" s="30">
        <f>SUM(P4:P24)/100</f>
        <v>0</v>
      </c>
      <c r="Q2" s="38">
        <f>Q1</f>
        <v>12.5</v>
      </c>
      <c r="R2" s="39">
        <f>R1</f>
        <v>4.1666666666666664E-2</v>
      </c>
      <c r="S2" s="40">
        <f>S1</f>
        <v>170</v>
      </c>
    </row>
    <row r="3" spans="2:19" ht="7.5" customHeight="1" thickTop="1" thickBot="1" x14ac:dyDescent="0.3">
      <c r="M3" s="1"/>
      <c r="N3" s="1"/>
      <c r="O3" s="1"/>
      <c r="Q3" s="38">
        <f t="shared" ref="Q3:S18" si="0">Q2</f>
        <v>12.5</v>
      </c>
      <c r="R3" s="39">
        <f t="shared" si="0"/>
        <v>4.1666666666666664E-2</v>
      </c>
      <c r="S3" s="40">
        <f t="shared" si="0"/>
        <v>170</v>
      </c>
    </row>
    <row r="4" spans="2:19" ht="24" customHeight="1" thickTop="1" x14ac:dyDescent="0.25">
      <c r="B4" s="175" t="s">
        <v>63</v>
      </c>
      <c r="D4" s="189" t="s">
        <v>28</v>
      </c>
      <c r="E4" s="190"/>
      <c r="F4" s="190"/>
      <c r="G4" s="190"/>
      <c r="H4" s="190"/>
      <c r="I4" s="190"/>
      <c r="J4" s="190"/>
      <c r="K4" s="191"/>
      <c r="P4" s="31"/>
      <c r="Q4" s="38">
        <f t="shared" si="0"/>
        <v>12.5</v>
      </c>
      <c r="R4" s="39">
        <f t="shared" si="0"/>
        <v>4.1666666666666664E-2</v>
      </c>
      <c r="S4" s="40">
        <f t="shared" si="0"/>
        <v>170</v>
      </c>
    </row>
    <row r="5" spans="2:19" ht="21" customHeight="1" x14ac:dyDescent="0.25">
      <c r="B5" s="176"/>
      <c r="D5" s="180" t="s">
        <v>78</v>
      </c>
      <c r="E5" s="181"/>
      <c r="F5" s="181"/>
      <c r="G5" s="181"/>
      <c r="H5" s="181"/>
      <c r="I5" s="181"/>
      <c r="J5" s="181"/>
      <c r="K5" s="182"/>
      <c r="M5" s="19">
        <f>G5</f>
        <v>0</v>
      </c>
      <c r="P5" s="30">
        <f>I5*F5</f>
        <v>0</v>
      </c>
      <c r="Q5" s="38">
        <f t="shared" si="0"/>
        <v>12.5</v>
      </c>
      <c r="R5" s="39">
        <f t="shared" si="0"/>
        <v>4.1666666666666664E-2</v>
      </c>
      <c r="S5" s="40">
        <f t="shared" si="0"/>
        <v>170</v>
      </c>
    </row>
    <row r="6" spans="2:19" x14ac:dyDescent="0.25">
      <c r="B6" s="176"/>
      <c r="D6" s="183"/>
      <c r="E6" s="184"/>
      <c r="F6" s="184"/>
      <c r="G6" s="184"/>
      <c r="H6" s="184"/>
      <c r="I6" s="184"/>
      <c r="J6" s="184"/>
      <c r="K6" s="185"/>
      <c r="O6" s="23">
        <f>D6*G6</f>
        <v>0</v>
      </c>
      <c r="P6" s="30">
        <f>I6*F6*D6</f>
        <v>0</v>
      </c>
      <c r="Q6" s="38">
        <f t="shared" si="0"/>
        <v>12.5</v>
      </c>
      <c r="R6" s="39">
        <f t="shared" si="0"/>
        <v>4.1666666666666664E-2</v>
      </c>
      <c r="S6" s="40">
        <f t="shared" si="0"/>
        <v>170</v>
      </c>
    </row>
    <row r="7" spans="2:19" x14ac:dyDescent="0.25">
      <c r="B7" s="176"/>
      <c r="D7" s="183"/>
      <c r="E7" s="184"/>
      <c r="F7" s="184"/>
      <c r="G7" s="184"/>
      <c r="H7" s="184"/>
      <c r="I7" s="184"/>
      <c r="J7" s="184"/>
      <c r="K7" s="185"/>
      <c r="N7" s="24">
        <f>G7*D6</f>
        <v>0</v>
      </c>
      <c r="P7" s="30">
        <f>I7*F7*D6</f>
        <v>0</v>
      </c>
      <c r="Q7" s="38">
        <f t="shared" si="0"/>
        <v>12.5</v>
      </c>
      <c r="R7" s="39">
        <f t="shared" si="0"/>
        <v>4.1666666666666664E-2</v>
      </c>
      <c r="S7" s="40">
        <f t="shared" si="0"/>
        <v>170</v>
      </c>
    </row>
    <row r="8" spans="2:19" ht="12.45" customHeight="1" x14ac:dyDescent="0.25">
      <c r="B8" s="176"/>
      <c r="D8" s="183"/>
      <c r="E8" s="184"/>
      <c r="F8" s="184"/>
      <c r="G8" s="184"/>
      <c r="H8" s="184"/>
      <c r="I8" s="184"/>
      <c r="J8" s="184"/>
      <c r="K8" s="185"/>
      <c r="M8" s="25">
        <f>G8</f>
        <v>0</v>
      </c>
      <c r="P8" s="30">
        <f>I8*F8</f>
        <v>0</v>
      </c>
      <c r="Q8" s="38">
        <f t="shared" si="0"/>
        <v>12.5</v>
      </c>
      <c r="R8" s="39">
        <f t="shared" si="0"/>
        <v>4.1666666666666664E-2</v>
      </c>
      <c r="S8" s="40">
        <f t="shared" si="0"/>
        <v>170</v>
      </c>
    </row>
    <row r="9" spans="2:19" ht="12.45" customHeight="1" x14ac:dyDescent="0.25">
      <c r="B9" s="176"/>
      <c r="D9" s="183"/>
      <c r="E9" s="184"/>
      <c r="F9" s="184"/>
      <c r="G9" s="184"/>
      <c r="H9" s="184"/>
      <c r="I9" s="184"/>
      <c r="J9" s="184"/>
      <c r="K9" s="185"/>
      <c r="O9" s="23">
        <f>D9*G9</f>
        <v>0</v>
      </c>
      <c r="P9" s="30">
        <f>I9*F9*D9</f>
        <v>0</v>
      </c>
      <c r="Q9" s="38">
        <f t="shared" si="0"/>
        <v>12.5</v>
      </c>
      <c r="R9" s="39">
        <f t="shared" si="0"/>
        <v>4.1666666666666664E-2</v>
      </c>
      <c r="S9" s="40">
        <f t="shared" si="0"/>
        <v>170</v>
      </c>
    </row>
    <row r="10" spans="2:19" ht="12.45" customHeight="1" x14ac:dyDescent="0.25">
      <c r="B10" s="176"/>
      <c r="D10" s="183"/>
      <c r="E10" s="184"/>
      <c r="F10" s="184"/>
      <c r="G10" s="184"/>
      <c r="H10" s="184"/>
      <c r="I10" s="184"/>
      <c r="J10" s="184"/>
      <c r="K10" s="185"/>
      <c r="N10" s="24">
        <f>G10*D9</f>
        <v>0</v>
      </c>
      <c r="P10" s="30">
        <f>I10*F10*D9</f>
        <v>0</v>
      </c>
      <c r="Q10" s="38">
        <f t="shared" si="0"/>
        <v>12.5</v>
      </c>
      <c r="R10" s="39">
        <f t="shared" si="0"/>
        <v>4.1666666666666664E-2</v>
      </c>
      <c r="S10" s="40">
        <f t="shared" si="0"/>
        <v>170</v>
      </c>
    </row>
    <row r="11" spans="2:19" ht="13.05" customHeight="1" thickBot="1" x14ac:dyDescent="0.3">
      <c r="B11" s="176"/>
      <c r="D11" s="186"/>
      <c r="E11" s="187"/>
      <c r="F11" s="187"/>
      <c r="G11" s="187"/>
      <c r="H11" s="187"/>
      <c r="I11" s="187"/>
      <c r="J11" s="187"/>
      <c r="K11" s="188"/>
      <c r="M11" s="25">
        <f>G11</f>
        <v>0</v>
      </c>
      <c r="P11" s="30">
        <f>I11*F11</f>
        <v>0</v>
      </c>
      <c r="Q11" s="38">
        <f t="shared" si="0"/>
        <v>12.5</v>
      </c>
      <c r="R11" s="39">
        <f t="shared" si="0"/>
        <v>4.1666666666666664E-2</v>
      </c>
      <c r="S11" s="40">
        <f t="shared" si="0"/>
        <v>170</v>
      </c>
    </row>
    <row r="12" spans="2:19" ht="13.5" customHeight="1" thickTop="1" thickBot="1" x14ac:dyDescent="0.3">
      <c r="B12" s="176"/>
      <c r="M12" s="1"/>
      <c r="N12" s="1"/>
      <c r="O12" s="1"/>
      <c r="Q12" s="38">
        <f t="shared" si="0"/>
        <v>12.5</v>
      </c>
      <c r="R12" s="39">
        <f t="shared" si="0"/>
        <v>4.1666666666666664E-2</v>
      </c>
      <c r="S12" s="40">
        <f t="shared" si="0"/>
        <v>170</v>
      </c>
    </row>
    <row r="13" spans="2:19" ht="24" thickTop="1" x14ac:dyDescent="0.25">
      <c r="B13" s="176"/>
      <c r="D13" s="189" t="s">
        <v>20</v>
      </c>
      <c r="E13" s="190"/>
      <c r="F13" s="190"/>
      <c r="G13" s="190"/>
      <c r="H13" s="190"/>
      <c r="I13" s="190"/>
      <c r="J13" s="190"/>
      <c r="K13" s="191"/>
      <c r="M13" s="25"/>
      <c r="P13" s="29"/>
      <c r="Q13" s="38">
        <f t="shared" si="0"/>
        <v>12.5</v>
      </c>
      <c r="R13" s="39">
        <f t="shared" si="0"/>
        <v>4.1666666666666664E-2</v>
      </c>
      <c r="S13" s="40">
        <f t="shared" si="0"/>
        <v>170</v>
      </c>
    </row>
    <row r="14" spans="2:19" ht="26.55" customHeight="1" x14ac:dyDescent="0.25">
      <c r="B14" s="176"/>
      <c r="D14" s="180" t="s">
        <v>64</v>
      </c>
      <c r="E14" s="181"/>
      <c r="F14" s="181"/>
      <c r="G14" s="181"/>
      <c r="H14" s="181"/>
      <c r="I14" s="181"/>
      <c r="J14" s="181"/>
      <c r="K14" s="182"/>
      <c r="M14" s="25">
        <f>G14</f>
        <v>0</v>
      </c>
      <c r="P14" s="30">
        <f>I14*F14</f>
        <v>0</v>
      </c>
      <c r="Q14" s="38">
        <f t="shared" ref="Q14:S15" si="1">Q12</f>
        <v>12.5</v>
      </c>
      <c r="R14" s="39">
        <f t="shared" si="1"/>
        <v>4.1666666666666664E-2</v>
      </c>
      <c r="S14" s="40">
        <f t="shared" si="1"/>
        <v>170</v>
      </c>
    </row>
    <row r="15" spans="2:19" ht="26.55" customHeight="1" thickBot="1" x14ac:dyDescent="0.3">
      <c r="B15" s="176"/>
      <c r="D15" s="186"/>
      <c r="E15" s="187"/>
      <c r="F15" s="187"/>
      <c r="G15" s="187"/>
      <c r="H15" s="187"/>
      <c r="I15" s="187"/>
      <c r="J15" s="187"/>
      <c r="K15" s="188"/>
      <c r="M15" s="25">
        <f>G15</f>
        <v>0</v>
      </c>
      <c r="P15" s="30">
        <f>I15*F15</f>
        <v>0</v>
      </c>
      <c r="Q15" s="38">
        <f t="shared" si="1"/>
        <v>12.5</v>
      </c>
      <c r="R15" s="39">
        <f t="shared" si="1"/>
        <v>4.1666666666666664E-2</v>
      </c>
      <c r="S15" s="40">
        <f t="shared" si="1"/>
        <v>170</v>
      </c>
    </row>
    <row r="16" spans="2:19" ht="14.4" thickTop="1" thickBot="1" x14ac:dyDescent="0.3">
      <c r="B16" s="176"/>
      <c r="M16" s="1"/>
      <c r="N16" s="1"/>
      <c r="O16" s="1"/>
      <c r="Q16" s="38">
        <f t="shared" si="0"/>
        <v>12.5</v>
      </c>
      <c r="R16" s="39">
        <f t="shared" si="0"/>
        <v>4.1666666666666664E-2</v>
      </c>
      <c r="S16" s="40">
        <f t="shared" si="0"/>
        <v>170</v>
      </c>
    </row>
    <row r="17" spans="2:19" ht="24" thickTop="1" x14ac:dyDescent="0.25">
      <c r="B17" s="176"/>
      <c r="D17" s="189" t="s">
        <v>31</v>
      </c>
      <c r="E17" s="190"/>
      <c r="F17" s="190"/>
      <c r="G17" s="190"/>
      <c r="H17" s="190"/>
      <c r="I17" s="190"/>
      <c r="J17" s="190"/>
      <c r="K17" s="191"/>
      <c r="P17" s="30"/>
      <c r="Q17" s="38">
        <f t="shared" si="0"/>
        <v>12.5</v>
      </c>
      <c r="R17" s="39">
        <f t="shared" si="0"/>
        <v>4.1666666666666664E-2</v>
      </c>
      <c r="S17" s="40">
        <f t="shared" si="0"/>
        <v>170</v>
      </c>
    </row>
    <row r="18" spans="2:19" ht="21" customHeight="1" x14ac:dyDescent="0.25">
      <c r="B18" s="176"/>
      <c r="D18" s="180" t="s">
        <v>65</v>
      </c>
      <c r="E18" s="181"/>
      <c r="F18" s="181"/>
      <c r="G18" s="181"/>
      <c r="H18" s="181"/>
      <c r="I18" s="181"/>
      <c r="J18" s="181"/>
      <c r="K18" s="182"/>
      <c r="M18" s="25">
        <f>G18</f>
        <v>0</v>
      </c>
      <c r="P18" s="30">
        <f t="shared" ref="P18:P24" si="2">I18*F18</f>
        <v>0</v>
      </c>
      <c r="Q18" s="38">
        <f t="shared" si="0"/>
        <v>12.5</v>
      </c>
      <c r="R18" s="39">
        <f t="shared" si="0"/>
        <v>4.1666666666666664E-2</v>
      </c>
      <c r="S18" s="40">
        <f t="shared" si="0"/>
        <v>170</v>
      </c>
    </row>
    <row r="19" spans="2:19" ht="21" customHeight="1" x14ac:dyDescent="0.25">
      <c r="B19" s="176"/>
      <c r="D19" s="183"/>
      <c r="E19" s="184"/>
      <c r="F19" s="184"/>
      <c r="G19" s="184"/>
      <c r="H19" s="184"/>
      <c r="I19" s="184"/>
      <c r="J19" s="184"/>
      <c r="K19" s="185"/>
      <c r="M19" s="25"/>
      <c r="P19" s="30"/>
      <c r="R19" s="39"/>
    </row>
    <row r="20" spans="2:19" ht="21" customHeight="1" x14ac:dyDescent="0.25">
      <c r="B20" s="176"/>
      <c r="D20" s="183"/>
      <c r="E20" s="184"/>
      <c r="F20" s="184"/>
      <c r="G20" s="184"/>
      <c r="H20" s="184"/>
      <c r="I20" s="184"/>
      <c r="J20" s="184"/>
      <c r="K20" s="185"/>
      <c r="M20" s="25"/>
      <c r="P20" s="30"/>
      <c r="R20" s="39"/>
    </row>
    <row r="21" spans="2:19" ht="12.45" customHeight="1" x14ac:dyDescent="0.25">
      <c r="B21" s="176"/>
      <c r="D21" s="183"/>
      <c r="E21" s="184"/>
      <c r="F21" s="184"/>
      <c r="G21" s="184"/>
      <c r="H21" s="184"/>
      <c r="I21" s="184"/>
      <c r="J21" s="184"/>
      <c r="K21" s="185"/>
      <c r="N21" s="24">
        <f>G21</f>
        <v>0</v>
      </c>
      <c r="P21" s="30">
        <f t="shared" si="2"/>
        <v>0</v>
      </c>
      <c r="Q21" s="38">
        <f>Q18</f>
        <v>12.5</v>
      </c>
      <c r="R21" s="39">
        <f>R18</f>
        <v>4.1666666666666664E-2</v>
      </c>
      <c r="S21" s="40">
        <f>S18</f>
        <v>170</v>
      </c>
    </row>
    <row r="22" spans="2:19" ht="12.45" customHeight="1" x14ac:dyDescent="0.25">
      <c r="B22" s="176"/>
      <c r="D22" s="183"/>
      <c r="E22" s="184"/>
      <c r="F22" s="184"/>
      <c r="G22" s="184"/>
      <c r="H22" s="184"/>
      <c r="I22" s="184"/>
      <c r="J22" s="184"/>
      <c r="K22" s="185"/>
      <c r="M22" s="25">
        <f>G22</f>
        <v>0</v>
      </c>
      <c r="P22" s="30">
        <f t="shared" si="2"/>
        <v>0</v>
      </c>
      <c r="Q22" s="38">
        <f t="shared" ref="Q22:S37" si="3">Q21</f>
        <v>12.5</v>
      </c>
      <c r="R22" s="39">
        <f t="shared" si="3"/>
        <v>4.1666666666666664E-2</v>
      </c>
      <c r="S22" s="40">
        <f t="shared" si="3"/>
        <v>170</v>
      </c>
    </row>
    <row r="23" spans="2:19" ht="12.45" customHeight="1" x14ac:dyDescent="0.25">
      <c r="B23" s="176"/>
      <c r="D23" s="183"/>
      <c r="E23" s="184"/>
      <c r="F23" s="184"/>
      <c r="G23" s="184"/>
      <c r="H23" s="184"/>
      <c r="I23" s="184"/>
      <c r="J23" s="184"/>
      <c r="K23" s="185"/>
      <c r="N23" s="24">
        <f>G23</f>
        <v>0</v>
      </c>
      <c r="P23" s="30">
        <f t="shared" si="2"/>
        <v>0</v>
      </c>
      <c r="Q23" s="38">
        <f t="shared" si="3"/>
        <v>12.5</v>
      </c>
      <c r="R23" s="39">
        <f t="shared" si="3"/>
        <v>4.1666666666666664E-2</v>
      </c>
      <c r="S23" s="40">
        <f t="shared" si="3"/>
        <v>170</v>
      </c>
    </row>
    <row r="24" spans="2:19" ht="13.05" customHeight="1" thickBot="1" x14ac:dyDescent="0.3">
      <c r="B24" s="177"/>
      <c r="D24" s="186"/>
      <c r="E24" s="187"/>
      <c r="F24" s="187"/>
      <c r="G24" s="187"/>
      <c r="H24" s="187"/>
      <c r="I24" s="187"/>
      <c r="J24" s="187"/>
      <c r="K24" s="188"/>
      <c r="M24" s="25">
        <f>G24</f>
        <v>0</v>
      </c>
      <c r="P24" s="30">
        <f t="shared" si="2"/>
        <v>0</v>
      </c>
      <c r="Q24" s="38">
        <f t="shared" si="3"/>
        <v>12.5</v>
      </c>
      <c r="R24" s="39">
        <f t="shared" si="3"/>
        <v>4.1666666666666664E-2</v>
      </c>
      <c r="S24" s="40">
        <f t="shared" si="3"/>
        <v>170</v>
      </c>
    </row>
    <row r="25" spans="2:19" ht="99" customHeight="1" thickTop="1" x14ac:dyDescent="0.25">
      <c r="M25" s="1"/>
      <c r="N25" s="1"/>
      <c r="O25" s="1"/>
      <c r="Q25" s="38">
        <f t="shared" si="3"/>
        <v>12.5</v>
      </c>
      <c r="R25" s="39">
        <f t="shared" si="3"/>
        <v>4.1666666666666664E-2</v>
      </c>
      <c r="S25" s="40">
        <f t="shared" si="3"/>
        <v>170</v>
      </c>
    </row>
    <row r="26" spans="2:19" ht="13.05" customHeight="1" thickBot="1" x14ac:dyDescent="0.3">
      <c r="M26" s="32"/>
      <c r="N26" s="32"/>
      <c r="O26" s="32"/>
      <c r="Q26" s="38">
        <f t="shared" si="3"/>
        <v>12.5</v>
      </c>
      <c r="R26" s="39">
        <f t="shared" si="3"/>
        <v>4.1666666666666664E-2</v>
      </c>
      <c r="S26" s="40">
        <f t="shared" si="3"/>
        <v>170</v>
      </c>
    </row>
    <row r="27" spans="2:19" ht="27" thickTop="1" thickBot="1" x14ac:dyDescent="0.3">
      <c r="B27" s="150" t="s">
        <v>34</v>
      </c>
      <c r="C27" s="151"/>
      <c r="D27" s="151"/>
      <c r="E27" s="151"/>
      <c r="F27" s="151"/>
      <c r="G27" s="151"/>
      <c r="H27" s="151"/>
      <c r="I27" s="151"/>
      <c r="J27" s="151"/>
      <c r="K27" s="152"/>
      <c r="M27" s="26">
        <f>SUM(M29:M49)</f>
        <v>0</v>
      </c>
      <c r="N27" s="27">
        <f>SUM(N29:N49)</f>
        <v>0</v>
      </c>
      <c r="O27" s="28">
        <f>SUM(O29:O49)</f>
        <v>0</v>
      </c>
      <c r="P27" s="30">
        <f>SUM(P29:P49)/100</f>
        <v>0</v>
      </c>
      <c r="Q27" s="38">
        <f>Q26</f>
        <v>12.5</v>
      </c>
      <c r="R27" s="39">
        <f>R26</f>
        <v>4.1666666666666664E-2</v>
      </c>
      <c r="S27" s="40">
        <f>S26</f>
        <v>170</v>
      </c>
    </row>
    <row r="28" spans="2:19" ht="7.5" customHeight="1" thickTop="1" thickBot="1" x14ac:dyDescent="0.3">
      <c r="M28" s="1"/>
      <c r="N28" s="1"/>
      <c r="O28" s="1"/>
      <c r="Q28" s="38">
        <f t="shared" si="3"/>
        <v>12.5</v>
      </c>
      <c r="R28" s="39">
        <f t="shared" si="3"/>
        <v>4.1666666666666664E-2</v>
      </c>
      <c r="S28" s="40">
        <f t="shared" si="3"/>
        <v>170</v>
      </c>
    </row>
    <row r="29" spans="2:19" ht="24" customHeight="1" thickTop="1" x14ac:dyDescent="0.25">
      <c r="B29" s="175" t="s">
        <v>63</v>
      </c>
      <c r="D29" s="189" t="s">
        <v>28</v>
      </c>
      <c r="E29" s="190"/>
      <c r="F29" s="190"/>
      <c r="G29" s="190"/>
      <c r="H29" s="190"/>
      <c r="I29" s="190"/>
      <c r="J29" s="190"/>
      <c r="K29" s="191"/>
      <c r="P29" s="31"/>
      <c r="Q29" s="38">
        <f t="shared" si="3"/>
        <v>12.5</v>
      </c>
      <c r="R29" s="39">
        <f t="shared" si="3"/>
        <v>4.1666666666666664E-2</v>
      </c>
      <c r="S29" s="40">
        <f t="shared" si="3"/>
        <v>170</v>
      </c>
    </row>
    <row r="30" spans="2:19" ht="21" customHeight="1" x14ac:dyDescent="0.25">
      <c r="B30" s="176"/>
      <c r="D30" s="180" t="s">
        <v>79</v>
      </c>
      <c r="E30" s="181"/>
      <c r="F30" s="181"/>
      <c r="G30" s="181"/>
      <c r="H30" s="181"/>
      <c r="I30" s="181"/>
      <c r="J30" s="181"/>
      <c r="K30" s="182"/>
      <c r="M30" s="19">
        <f>G30</f>
        <v>0</v>
      </c>
      <c r="P30" s="30">
        <f>I30*F30</f>
        <v>0</v>
      </c>
      <c r="Q30" s="38">
        <f t="shared" si="3"/>
        <v>12.5</v>
      </c>
      <c r="R30" s="39">
        <f t="shared" si="3"/>
        <v>4.1666666666666664E-2</v>
      </c>
      <c r="S30" s="40">
        <f t="shared" si="3"/>
        <v>170</v>
      </c>
    </row>
    <row r="31" spans="2:19" ht="12.45" customHeight="1" x14ac:dyDescent="0.25">
      <c r="B31" s="176"/>
      <c r="D31" s="183"/>
      <c r="E31" s="184"/>
      <c r="F31" s="184"/>
      <c r="G31" s="184"/>
      <c r="H31" s="184"/>
      <c r="I31" s="184"/>
      <c r="J31" s="184"/>
      <c r="K31" s="185"/>
      <c r="O31" s="23">
        <f>D31*G31</f>
        <v>0</v>
      </c>
      <c r="P31" s="30">
        <f>I31*F31*D31</f>
        <v>0</v>
      </c>
      <c r="Q31" s="38">
        <f t="shared" si="3"/>
        <v>12.5</v>
      </c>
      <c r="R31" s="39">
        <f t="shared" si="3"/>
        <v>4.1666666666666664E-2</v>
      </c>
      <c r="S31" s="40">
        <f t="shared" si="3"/>
        <v>170</v>
      </c>
    </row>
    <row r="32" spans="2:19" ht="12.45" customHeight="1" x14ac:dyDescent="0.25">
      <c r="B32" s="176"/>
      <c r="D32" s="183"/>
      <c r="E32" s="184"/>
      <c r="F32" s="184"/>
      <c r="G32" s="184"/>
      <c r="H32" s="184"/>
      <c r="I32" s="184"/>
      <c r="J32" s="184"/>
      <c r="K32" s="185"/>
      <c r="N32" s="24">
        <f>G32*D31</f>
        <v>0</v>
      </c>
      <c r="P32" s="30">
        <f>I32*F32*D31</f>
        <v>0</v>
      </c>
      <c r="Q32" s="38">
        <f t="shared" si="3"/>
        <v>12.5</v>
      </c>
      <c r="R32" s="39">
        <f t="shared" si="3"/>
        <v>4.1666666666666664E-2</v>
      </c>
      <c r="S32" s="40">
        <f t="shared" si="3"/>
        <v>170</v>
      </c>
    </row>
    <row r="33" spans="2:19" ht="12.45" customHeight="1" x14ac:dyDescent="0.25">
      <c r="B33" s="176"/>
      <c r="D33" s="183"/>
      <c r="E33" s="184"/>
      <c r="F33" s="184"/>
      <c r="G33" s="184"/>
      <c r="H33" s="184"/>
      <c r="I33" s="184"/>
      <c r="J33" s="184"/>
      <c r="K33" s="185"/>
      <c r="M33" s="25">
        <f>G33</f>
        <v>0</v>
      </c>
      <c r="P33" s="30">
        <f>I33*F33</f>
        <v>0</v>
      </c>
      <c r="Q33" s="38">
        <f t="shared" si="3"/>
        <v>12.5</v>
      </c>
      <c r="R33" s="39">
        <f t="shared" si="3"/>
        <v>4.1666666666666664E-2</v>
      </c>
      <c r="S33" s="40">
        <f t="shared" si="3"/>
        <v>170</v>
      </c>
    </row>
    <row r="34" spans="2:19" ht="12.45" customHeight="1" x14ac:dyDescent="0.25">
      <c r="B34" s="176"/>
      <c r="D34" s="183"/>
      <c r="E34" s="184"/>
      <c r="F34" s="184"/>
      <c r="G34" s="184"/>
      <c r="H34" s="184"/>
      <c r="I34" s="184"/>
      <c r="J34" s="184"/>
      <c r="K34" s="185"/>
      <c r="O34" s="23">
        <f>D34*G34</f>
        <v>0</v>
      </c>
      <c r="P34" s="30">
        <f>I34*F34*D34</f>
        <v>0</v>
      </c>
      <c r="Q34" s="38">
        <f t="shared" si="3"/>
        <v>12.5</v>
      </c>
      <c r="R34" s="39">
        <f t="shared" si="3"/>
        <v>4.1666666666666664E-2</v>
      </c>
      <c r="S34" s="40">
        <f t="shared" si="3"/>
        <v>170</v>
      </c>
    </row>
    <row r="35" spans="2:19" ht="12.45" customHeight="1" x14ac:dyDescent="0.25">
      <c r="B35" s="176"/>
      <c r="D35" s="183"/>
      <c r="E35" s="184"/>
      <c r="F35" s="184"/>
      <c r="G35" s="184"/>
      <c r="H35" s="184"/>
      <c r="I35" s="184"/>
      <c r="J35" s="184"/>
      <c r="K35" s="185"/>
      <c r="N35" s="24">
        <f>G35*D34</f>
        <v>0</v>
      </c>
      <c r="P35" s="30">
        <f>I35*F35*D34</f>
        <v>0</v>
      </c>
      <c r="Q35" s="38">
        <f t="shared" si="3"/>
        <v>12.5</v>
      </c>
      <c r="R35" s="39">
        <f t="shared" si="3"/>
        <v>4.1666666666666664E-2</v>
      </c>
      <c r="S35" s="40">
        <f t="shared" si="3"/>
        <v>170</v>
      </c>
    </row>
    <row r="36" spans="2:19" ht="13.05" customHeight="1" thickBot="1" x14ac:dyDescent="0.3">
      <c r="B36" s="176"/>
      <c r="D36" s="186"/>
      <c r="E36" s="187"/>
      <c r="F36" s="187"/>
      <c r="G36" s="187"/>
      <c r="H36" s="187"/>
      <c r="I36" s="187"/>
      <c r="J36" s="187"/>
      <c r="K36" s="188"/>
      <c r="M36" s="25">
        <f>G36</f>
        <v>0</v>
      </c>
      <c r="P36" s="30">
        <f>I36*F36</f>
        <v>0</v>
      </c>
      <c r="Q36" s="38">
        <f t="shared" si="3"/>
        <v>12.5</v>
      </c>
      <c r="R36" s="39">
        <f t="shared" si="3"/>
        <v>4.1666666666666664E-2</v>
      </c>
      <c r="S36" s="40">
        <f t="shared" si="3"/>
        <v>170</v>
      </c>
    </row>
    <row r="37" spans="2:19" ht="14.4" thickTop="1" thickBot="1" x14ac:dyDescent="0.3">
      <c r="B37" s="176"/>
      <c r="M37" s="1"/>
      <c r="N37" s="1"/>
      <c r="O37" s="1"/>
      <c r="Q37" s="38">
        <f t="shared" si="3"/>
        <v>12.5</v>
      </c>
      <c r="R37" s="39">
        <f t="shared" si="3"/>
        <v>4.1666666666666664E-2</v>
      </c>
      <c r="S37" s="40">
        <f t="shared" si="3"/>
        <v>170</v>
      </c>
    </row>
    <row r="38" spans="2:19" ht="24" thickTop="1" x14ac:dyDescent="0.25">
      <c r="B38" s="176"/>
      <c r="D38" s="189" t="s">
        <v>20</v>
      </c>
      <c r="E38" s="190"/>
      <c r="F38" s="190"/>
      <c r="G38" s="190"/>
      <c r="H38" s="190"/>
      <c r="I38" s="190"/>
      <c r="J38" s="190"/>
      <c r="K38" s="191"/>
      <c r="M38" s="25"/>
      <c r="P38" s="29"/>
      <c r="Q38" s="38">
        <f t="shared" ref="Q38:S53" si="4">Q37</f>
        <v>12.5</v>
      </c>
      <c r="R38" s="39">
        <f t="shared" si="4"/>
        <v>4.1666666666666664E-2</v>
      </c>
      <c r="S38" s="40">
        <f t="shared" si="4"/>
        <v>170</v>
      </c>
    </row>
    <row r="39" spans="2:19" ht="26.55" customHeight="1" x14ac:dyDescent="0.25">
      <c r="B39" s="176"/>
      <c r="D39" s="180" t="s">
        <v>66</v>
      </c>
      <c r="E39" s="181"/>
      <c r="F39" s="181"/>
      <c r="G39" s="181"/>
      <c r="H39" s="181"/>
      <c r="I39" s="181"/>
      <c r="J39" s="181"/>
      <c r="K39" s="182"/>
      <c r="M39" s="25">
        <f>G39</f>
        <v>0</v>
      </c>
      <c r="P39" s="30">
        <f>I39*F39</f>
        <v>0</v>
      </c>
      <c r="Q39" s="38">
        <f t="shared" ref="Q39:S40" si="5">Q37</f>
        <v>12.5</v>
      </c>
      <c r="R39" s="39">
        <f t="shared" si="5"/>
        <v>4.1666666666666664E-2</v>
      </c>
      <c r="S39" s="40">
        <f t="shared" si="5"/>
        <v>170</v>
      </c>
    </row>
    <row r="40" spans="2:19" ht="26.55" customHeight="1" thickBot="1" x14ac:dyDescent="0.3">
      <c r="B40" s="176"/>
      <c r="D40" s="186"/>
      <c r="E40" s="187"/>
      <c r="F40" s="187"/>
      <c r="G40" s="187"/>
      <c r="H40" s="187"/>
      <c r="I40" s="187"/>
      <c r="J40" s="187"/>
      <c r="K40" s="188"/>
      <c r="M40" s="25">
        <f>G40</f>
        <v>0</v>
      </c>
      <c r="P40" s="30">
        <f>I40*F40</f>
        <v>0</v>
      </c>
      <c r="Q40" s="38">
        <f t="shared" si="5"/>
        <v>12.5</v>
      </c>
      <c r="R40" s="39">
        <f t="shared" si="5"/>
        <v>4.1666666666666664E-2</v>
      </c>
      <c r="S40" s="40">
        <f t="shared" si="5"/>
        <v>170</v>
      </c>
    </row>
    <row r="41" spans="2:19" ht="14.4" thickTop="1" thickBot="1" x14ac:dyDescent="0.3">
      <c r="B41" s="176"/>
      <c r="M41" s="1"/>
      <c r="N41" s="1"/>
      <c r="O41" s="1"/>
      <c r="Q41" s="38">
        <f t="shared" si="4"/>
        <v>12.5</v>
      </c>
      <c r="R41" s="39">
        <f t="shared" si="4"/>
        <v>4.1666666666666664E-2</v>
      </c>
      <c r="S41" s="40">
        <f t="shared" si="4"/>
        <v>170</v>
      </c>
    </row>
    <row r="42" spans="2:19" ht="24" thickTop="1" x14ac:dyDescent="0.25">
      <c r="B42" s="176"/>
      <c r="D42" s="189" t="s">
        <v>31</v>
      </c>
      <c r="E42" s="190"/>
      <c r="F42" s="190"/>
      <c r="G42" s="190"/>
      <c r="H42" s="190"/>
      <c r="I42" s="190"/>
      <c r="J42" s="190"/>
      <c r="K42" s="191"/>
      <c r="P42" s="30"/>
      <c r="Q42" s="38">
        <f t="shared" si="4"/>
        <v>12.5</v>
      </c>
      <c r="R42" s="39">
        <f t="shared" si="4"/>
        <v>4.1666666666666664E-2</v>
      </c>
      <c r="S42" s="40">
        <f t="shared" si="4"/>
        <v>170</v>
      </c>
    </row>
    <row r="43" spans="2:19" ht="21" customHeight="1" x14ac:dyDescent="0.25">
      <c r="B43" s="176"/>
      <c r="D43" s="180" t="s">
        <v>80</v>
      </c>
      <c r="E43" s="181"/>
      <c r="F43" s="181"/>
      <c r="G43" s="181"/>
      <c r="H43" s="181"/>
      <c r="I43" s="181"/>
      <c r="J43" s="181"/>
      <c r="K43" s="182"/>
      <c r="M43" s="25">
        <f>G43</f>
        <v>0</v>
      </c>
      <c r="P43" s="30">
        <f t="shared" ref="P43:P49" si="6">I43*F43</f>
        <v>0</v>
      </c>
      <c r="Q43" s="38">
        <f t="shared" si="4"/>
        <v>12.5</v>
      </c>
      <c r="R43" s="39">
        <f t="shared" si="4"/>
        <v>4.1666666666666664E-2</v>
      </c>
      <c r="S43" s="40">
        <f t="shared" si="4"/>
        <v>170</v>
      </c>
    </row>
    <row r="44" spans="2:19" ht="21" customHeight="1" x14ac:dyDescent="0.25">
      <c r="B44" s="176"/>
      <c r="D44" s="183"/>
      <c r="E44" s="184"/>
      <c r="F44" s="184"/>
      <c r="G44" s="184"/>
      <c r="H44" s="184"/>
      <c r="I44" s="184"/>
      <c r="J44" s="184"/>
      <c r="K44" s="185"/>
      <c r="M44" s="25"/>
      <c r="P44" s="30"/>
      <c r="R44" s="39"/>
    </row>
    <row r="45" spans="2:19" ht="12.45" customHeight="1" x14ac:dyDescent="0.25">
      <c r="B45" s="176"/>
      <c r="D45" s="183"/>
      <c r="E45" s="184"/>
      <c r="F45" s="184"/>
      <c r="G45" s="184"/>
      <c r="H45" s="184"/>
      <c r="I45" s="184"/>
      <c r="J45" s="184"/>
      <c r="K45" s="185"/>
      <c r="N45" s="24">
        <f>G45</f>
        <v>0</v>
      </c>
      <c r="P45" s="30">
        <f t="shared" si="6"/>
        <v>0</v>
      </c>
      <c r="Q45" s="38">
        <f>Q43</f>
        <v>12.5</v>
      </c>
      <c r="R45" s="39">
        <f>R43</f>
        <v>4.1666666666666664E-2</v>
      </c>
      <c r="S45" s="40">
        <f>S43</f>
        <v>170</v>
      </c>
    </row>
    <row r="46" spans="2:19" ht="12.45" customHeight="1" x14ac:dyDescent="0.25">
      <c r="B46" s="176"/>
      <c r="D46" s="183"/>
      <c r="E46" s="184"/>
      <c r="F46" s="184"/>
      <c r="G46" s="184"/>
      <c r="H46" s="184"/>
      <c r="I46" s="184"/>
      <c r="J46" s="184"/>
      <c r="K46" s="185"/>
      <c r="N46" s="24"/>
      <c r="P46" s="30"/>
      <c r="R46" s="39"/>
    </row>
    <row r="47" spans="2:19" ht="12.45" customHeight="1" x14ac:dyDescent="0.25">
      <c r="B47" s="176"/>
      <c r="D47" s="183"/>
      <c r="E47" s="184"/>
      <c r="F47" s="184"/>
      <c r="G47" s="184"/>
      <c r="H47" s="184"/>
      <c r="I47" s="184"/>
      <c r="J47" s="184"/>
      <c r="K47" s="185"/>
      <c r="M47" s="25">
        <f>G47</f>
        <v>0</v>
      </c>
      <c r="P47" s="30">
        <f t="shared" si="6"/>
        <v>0</v>
      </c>
      <c r="Q47" s="38">
        <f>Q45</f>
        <v>12.5</v>
      </c>
      <c r="R47" s="39">
        <f>R45</f>
        <v>4.1666666666666664E-2</v>
      </c>
      <c r="S47" s="40">
        <f>S45</f>
        <v>170</v>
      </c>
    </row>
    <row r="48" spans="2:19" ht="12.45" customHeight="1" x14ac:dyDescent="0.25">
      <c r="B48" s="176"/>
      <c r="D48" s="183"/>
      <c r="E48" s="184"/>
      <c r="F48" s="184"/>
      <c r="G48" s="184"/>
      <c r="H48" s="184"/>
      <c r="I48" s="184"/>
      <c r="J48" s="184"/>
      <c r="K48" s="185"/>
      <c r="N48" s="24">
        <f>G48</f>
        <v>0</v>
      </c>
      <c r="P48" s="30">
        <f t="shared" si="6"/>
        <v>0</v>
      </c>
      <c r="Q48" s="38">
        <f t="shared" si="4"/>
        <v>12.5</v>
      </c>
      <c r="R48" s="39">
        <f t="shared" si="4"/>
        <v>4.1666666666666664E-2</v>
      </c>
      <c r="S48" s="40">
        <f t="shared" si="4"/>
        <v>170</v>
      </c>
    </row>
    <row r="49" spans="2:19" ht="13.05" customHeight="1" thickBot="1" x14ac:dyDescent="0.3">
      <c r="B49" s="177"/>
      <c r="D49" s="186"/>
      <c r="E49" s="187"/>
      <c r="F49" s="187"/>
      <c r="G49" s="187"/>
      <c r="H49" s="187"/>
      <c r="I49" s="187"/>
      <c r="J49" s="187"/>
      <c r="K49" s="188"/>
      <c r="M49" s="25">
        <f>G49</f>
        <v>0</v>
      </c>
      <c r="P49" s="30">
        <f t="shared" si="6"/>
        <v>0</v>
      </c>
      <c r="Q49" s="38">
        <f t="shared" si="4"/>
        <v>12.5</v>
      </c>
      <c r="R49" s="39">
        <f t="shared" si="4"/>
        <v>4.1666666666666664E-2</v>
      </c>
      <c r="S49" s="40">
        <f t="shared" si="4"/>
        <v>170</v>
      </c>
    </row>
    <row r="50" spans="2:19" ht="13.05" customHeight="1" thickTop="1" x14ac:dyDescent="0.25">
      <c r="M50" s="32"/>
      <c r="N50" s="32"/>
      <c r="O50" s="32"/>
      <c r="Q50" s="38">
        <f t="shared" si="4"/>
        <v>12.5</v>
      </c>
      <c r="R50" s="39">
        <f t="shared" si="4"/>
        <v>4.1666666666666664E-2</v>
      </c>
      <c r="S50" s="40">
        <f t="shared" si="4"/>
        <v>170</v>
      </c>
    </row>
    <row r="51" spans="2:19" ht="13.05" customHeight="1" thickBot="1" x14ac:dyDescent="0.3">
      <c r="M51" s="32"/>
      <c r="N51" s="32"/>
      <c r="O51" s="32"/>
      <c r="Q51" s="38">
        <f t="shared" si="4"/>
        <v>12.5</v>
      </c>
      <c r="R51" s="39">
        <f t="shared" si="4"/>
        <v>4.1666666666666664E-2</v>
      </c>
      <c r="S51" s="40">
        <f t="shared" si="4"/>
        <v>170</v>
      </c>
    </row>
    <row r="52" spans="2:19" ht="27" thickTop="1" thickBot="1" x14ac:dyDescent="0.3">
      <c r="B52" s="150" t="s">
        <v>35</v>
      </c>
      <c r="C52" s="151"/>
      <c r="D52" s="151"/>
      <c r="E52" s="151"/>
      <c r="F52" s="151"/>
      <c r="G52" s="151"/>
      <c r="H52" s="151"/>
      <c r="I52" s="151"/>
      <c r="J52" s="151"/>
      <c r="K52" s="152"/>
      <c r="M52" s="26">
        <f>SUM(M54:M79)</f>
        <v>0</v>
      </c>
      <c r="N52" s="27">
        <f>SUM(N54:N79)</f>
        <v>0</v>
      </c>
      <c r="O52" s="28">
        <f>SUM(O54:O79)</f>
        <v>0</v>
      </c>
      <c r="P52" s="30">
        <f>SUM(P54:P79)/100</f>
        <v>0</v>
      </c>
      <c r="Q52" s="38">
        <f t="shared" si="4"/>
        <v>12.5</v>
      </c>
      <c r="R52" s="39">
        <f t="shared" si="4"/>
        <v>4.1666666666666664E-2</v>
      </c>
      <c r="S52" s="40">
        <f t="shared" si="4"/>
        <v>170</v>
      </c>
    </row>
    <row r="53" spans="2:19" ht="14.4" thickTop="1" thickBot="1" x14ac:dyDescent="0.3">
      <c r="M53" s="1"/>
      <c r="N53" s="1"/>
      <c r="O53" s="1"/>
      <c r="Q53" s="38">
        <f t="shared" si="4"/>
        <v>12.5</v>
      </c>
      <c r="R53" s="39">
        <f t="shared" si="4"/>
        <v>4.1666666666666664E-2</v>
      </c>
      <c r="S53" s="40">
        <f t="shared" si="4"/>
        <v>170</v>
      </c>
    </row>
    <row r="54" spans="2:19" ht="24" thickTop="1" x14ac:dyDescent="0.25">
      <c r="B54" s="175" t="s">
        <v>27</v>
      </c>
      <c r="D54" s="189" t="s">
        <v>28</v>
      </c>
      <c r="E54" s="190"/>
      <c r="F54" s="190"/>
      <c r="G54" s="190"/>
      <c r="H54" s="190"/>
      <c r="I54" s="190"/>
      <c r="J54" s="190"/>
      <c r="K54" s="191"/>
      <c r="P54" s="31"/>
      <c r="Q54" s="38">
        <f t="shared" ref="Q54:S69" si="7">Q53</f>
        <v>12.5</v>
      </c>
      <c r="R54" s="39">
        <f t="shared" si="7"/>
        <v>4.1666666666666664E-2</v>
      </c>
      <c r="S54" s="40">
        <f t="shared" si="7"/>
        <v>170</v>
      </c>
    </row>
    <row r="55" spans="2:19" ht="12.45" customHeight="1" x14ac:dyDescent="0.25">
      <c r="B55" s="176"/>
      <c r="D55" s="180" t="s">
        <v>86</v>
      </c>
      <c r="E55" s="181"/>
      <c r="F55" s="181"/>
      <c r="G55" s="181"/>
      <c r="H55" s="181"/>
      <c r="I55" s="181"/>
      <c r="J55" s="181"/>
      <c r="K55" s="182"/>
      <c r="M55" s="19">
        <f>G55</f>
        <v>0</v>
      </c>
      <c r="P55" s="30">
        <f>I55*F55</f>
        <v>0</v>
      </c>
      <c r="Q55" s="38">
        <f t="shared" si="7"/>
        <v>12.5</v>
      </c>
      <c r="R55" s="39">
        <f t="shared" si="7"/>
        <v>4.1666666666666664E-2</v>
      </c>
      <c r="S55" s="40">
        <f t="shared" si="7"/>
        <v>170</v>
      </c>
    </row>
    <row r="56" spans="2:19" ht="12.45" customHeight="1" x14ac:dyDescent="0.25">
      <c r="B56" s="176"/>
      <c r="D56" s="183"/>
      <c r="E56" s="184"/>
      <c r="F56" s="184"/>
      <c r="G56" s="184"/>
      <c r="H56" s="184"/>
      <c r="I56" s="184"/>
      <c r="J56" s="184"/>
      <c r="K56" s="185"/>
      <c r="O56" s="23">
        <f>D56*G56</f>
        <v>0</v>
      </c>
      <c r="P56" s="30">
        <f>I56*F56*D56</f>
        <v>0</v>
      </c>
      <c r="Q56" s="38">
        <f t="shared" si="7"/>
        <v>12.5</v>
      </c>
      <c r="R56" s="39">
        <f t="shared" si="7"/>
        <v>4.1666666666666664E-2</v>
      </c>
      <c r="S56" s="40">
        <f t="shared" si="7"/>
        <v>170</v>
      </c>
    </row>
    <row r="57" spans="2:19" ht="12.45" customHeight="1" x14ac:dyDescent="0.25">
      <c r="B57" s="176"/>
      <c r="D57" s="183"/>
      <c r="E57" s="184"/>
      <c r="F57" s="184"/>
      <c r="G57" s="184"/>
      <c r="H57" s="184"/>
      <c r="I57" s="184"/>
      <c r="J57" s="184"/>
      <c r="K57" s="185"/>
      <c r="N57" s="24">
        <f>G57*D56</f>
        <v>0</v>
      </c>
      <c r="P57" s="30">
        <f>I57*F57*D56</f>
        <v>0</v>
      </c>
      <c r="Q57" s="38">
        <f t="shared" si="7"/>
        <v>12.5</v>
      </c>
      <c r="R57" s="39">
        <f t="shared" si="7"/>
        <v>4.1666666666666664E-2</v>
      </c>
      <c r="S57" s="40">
        <f t="shared" si="7"/>
        <v>170</v>
      </c>
    </row>
    <row r="58" spans="2:19" ht="12.45" customHeight="1" x14ac:dyDescent="0.25">
      <c r="B58" s="176"/>
      <c r="D58" s="183"/>
      <c r="E58" s="184"/>
      <c r="F58" s="184"/>
      <c r="G58" s="184"/>
      <c r="H58" s="184"/>
      <c r="I58" s="184"/>
      <c r="J58" s="184"/>
      <c r="K58" s="185"/>
      <c r="M58" s="25">
        <f>G58</f>
        <v>0</v>
      </c>
      <c r="P58" s="30">
        <f>I58*F58</f>
        <v>0</v>
      </c>
      <c r="Q58" s="38">
        <f t="shared" si="7"/>
        <v>12.5</v>
      </c>
      <c r="R58" s="39">
        <f t="shared" si="7"/>
        <v>4.1666666666666664E-2</v>
      </c>
      <c r="S58" s="40">
        <f t="shared" si="7"/>
        <v>170</v>
      </c>
    </row>
    <row r="59" spans="2:19" ht="12.45" customHeight="1" x14ac:dyDescent="0.25">
      <c r="B59" s="176"/>
      <c r="D59" s="183"/>
      <c r="E59" s="184"/>
      <c r="F59" s="184"/>
      <c r="G59" s="184"/>
      <c r="H59" s="184"/>
      <c r="I59" s="184"/>
      <c r="J59" s="184"/>
      <c r="K59" s="185"/>
      <c r="O59" s="23">
        <f>D59*G59</f>
        <v>0</v>
      </c>
      <c r="P59" s="30">
        <f>I59*F59*D59</f>
        <v>0</v>
      </c>
      <c r="Q59" s="38">
        <f t="shared" si="7"/>
        <v>12.5</v>
      </c>
      <c r="R59" s="39">
        <f t="shared" si="7"/>
        <v>4.1666666666666664E-2</v>
      </c>
      <c r="S59" s="40">
        <f t="shared" si="7"/>
        <v>170</v>
      </c>
    </row>
    <row r="60" spans="2:19" ht="12.45" customHeight="1" x14ac:dyDescent="0.25">
      <c r="B60" s="176"/>
      <c r="D60" s="183"/>
      <c r="E60" s="184"/>
      <c r="F60" s="184"/>
      <c r="G60" s="184"/>
      <c r="H60" s="184"/>
      <c r="I60" s="184"/>
      <c r="J60" s="184"/>
      <c r="K60" s="185"/>
      <c r="N60" s="24">
        <f>G60*D59</f>
        <v>0</v>
      </c>
      <c r="P60" s="30">
        <f>I60*F60*D59</f>
        <v>0</v>
      </c>
      <c r="Q60" s="38">
        <f t="shared" si="7"/>
        <v>12.5</v>
      </c>
      <c r="R60" s="39">
        <f t="shared" si="7"/>
        <v>4.1666666666666664E-2</v>
      </c>
      <c r="S60" s="40">
        <f t="shared" si="7"/>
        <v>170</v>
      </c>
    </row>
    <row r="61" spans="2:19" ht="13.05" customHeight="1" thickBot="1" x14ac:dyDescent="0.3">
      <c r="B61" s="176"/>
      <c r="D61" s="186"/>
      <c r="E61" s="187"/>
      <c r="F61" s="187"/>
      <c r="G61" s="187"/>
      <c r="H61" s="187"/>
      <c r="I61" s="187"/>
      <c r="J61" s="187"/>
      <c r="K61" s="188"/>
      <c r="M61" s="25">
        <f>G61</f>
        <v>0</v>
      </c>
      <c r="P61" s="30">
        <f>I61*F61</f>
        <v>0</v>
      </c>
      <c r="Q61" s="38">
        <f t="shared" si="7"/>
        <v>12.5</v>
      </c>
      <c r="R61" s="39">
        <f t="shared" si="7"/>
        <v>4.1666666666666664E-2</v>
      </c>
      <c r="S61" s="40">
        <f t="shared" si="7"/>
        <v>170</v>
      </c>
    </row>
    <row r="62" spans="2:19" ht="14.4" thickTop="1" thickBot="1" x14ac:dyDescent="0.3">
      <c r="B62" s="176"/>
      <c r="M62" s="1"/>
      <c r="N62" s="1"/>
      <c r="O62" s="1"/>
      <c r="Q62" s="38">
        <f t="shared" si="7"/>
        <v>12.5</v>
      </c>
      <c r="R62" s="39">
        <f t="shared" si="7"/>
        <v>4.1666666666666664E-2</v>
      </c>
      <c r="S62" s="40">
        <f t="shared" si="7"/>
        <v>170</v>
      </c>
    </row>
    <row r="63" spans="2:19" ht="24" thickTop="1" x14ac:dyDescent="0.25">
      <c r="B63" s="176"/>
      <c r="D63" s="189" t="s">
        <v>20</v>
      </c>
      <c r="E63" s="190"/>
      <c r="F63" s="190"/>
      <c r="G63" s="190"/>
      <c r="H63" s="190"/>
      <c r="I63" s="190"/>
      <c r="J63" s="190"/>
      <c r="K63" s="191"/>
      <c r="P63" s="31"/>
      <c r="Q63" s="38">
        <f t="shared" si="7"/>
        <v>12.5</v>
      </c>
      <c r="R63" s="39">
        <f t="shared" si="7"/>
        <v>4.1666666666666664E-2</v>
      </c>
      <c r="S63" s="40">
        <f t="shared" si="7"/>
        <v>170</v>
      </c>
    </row>
    <row r="64" spans="2:19" ht="12.45" customHeight="1" x14ac:dyDescent="0.25">
      <c r="B64" s="176"/>
      <c r="D64" s="180" t="s">
        <v>67</v>
      </c>
      <c r="E64" s="181"/>
      <c r="F64" s="181"/>
      <c r="G64" s="181"/>
      <c r="H64" s="181"/>
      <c r="I64" s="181"/>
      <c r="J64" s="181"/>
      <c r="K64" s="182"/>
      <c r="M64" s="19">
        <f>G64</f>
        <v>0</v>
      </c>
      <c r="P64" s="30">
        <f>I64*F64</f>
        <v>0</v>
      </c>
      <c r="Q64" s="38">
        <f t="shared" si="7"/>
        <v>12.5</v>
      </c>
      <c r="R64" s="39">
        <f t="shared" si="7"/>
        <v>4.1666666666666664E-2</v>
      </c>
      <c r="S64" s="40">
        <f t="shared" si="7"/>
        <v>170</v>
      </c>
    </row>
    <row r="65" spans="2:19" ht="12.45" customHeight="1" x14ac:dyDescent="0.25">
      <c r="B65" s="176"/>
      <c r="D65" s="183"/>
      <c r="E65" s="184"/>
      <c r="F65" s="184"/>
      <c r="G65" s="184"/>
      <c r="H65" s="184"/>
      <c r="I65" s="184"/>
      <c r="J65" s="184"/>
      <c r="K65" s="185"/>
      <c r="O65" s="23">
        <f>D65*G65</f>
        <v>0</v>
      </c>
      <c r="P65" s="30">
        <f>I65*F65*D65</f>
        <v>0</v>
      </c>
      <c r="Q65" s="38">
        <f t="shared" si="7"/>
        <v>12.5</v>
      </c>
      <c r="R65" s="39">
        <f t="shared" si="7"/>
        <v>4.1666666666666664E-2</v>
      </c>
      <c r="S65" s="40">
        <f t="shared" si="7"/>
        <v>170</v>
      </c>
    </row>
    <row r="66" spans="2:19" ht="12.45" customHeight="1" x14ac:dyDescent="0.25">
      <c r="B66" s="176"/>
      <c r="D66" s="183"/>
      <c r="E66" s="184"/>
      <c r="F66" s="184"/>
      <c r="G66" s="184"/>
      <c r="H66" s="184"/>
      <c r="I66" s="184"/>
      <c r="J66" s="184"/>
      <c r="K66" s="185"/>
      <c r="N66" s="24">
        <f>G66*D65</f>
        <v>0</v>
      </c>
      <c r="P66" s="30">
        <f>I66*F66*D65</f>
        <v>0</v>
      </c>
      <c r="Q66" s="38">
        <f t="shared" si="7"/>
        <v>12.5</v>
      </c>
      <c r="R66" s="39">
        <f t="shared" si="7"/>
        <v>4.1666666666666664E-2</v>
      </c>
      <c r="S66" s="40">
        <f t="shared" si="7"/>
        <v>170</v>
      </c>
    </row>
    <row r="67" spans="2:19" ht="12.45" customHeight="1" x14ac:dyDescent="0.25">
      <c r="B67" s="176"/>
      <c r="D67" s="183"/>
      <c r="E67" s="184"/>
      <c r="F67" s="184"/>
      <c r="G67" s="184"/>
      <c r="H67" s="184"/>
      <c r="I67" s="184"/>
      <c r="J67" s="184"/>
      <c r="K67" s="185"/>
      <c r="M67" s="25">
        <f>G67</f>
        <v>0</v>
      </c>
      <c r="P67" s="30">
        <f>I67*F67</f>
        <v>0</v>
      </c>
      <c r="Q67" s="38">
        <f t="shared" si="7"/>
        <v>12.5</v>
      </c>
      <c r="R67" s="39">
        <f t="shared" si="7"/>
        <v>4.1666666666666664E-2</v>
      </c>
      <c r="S67" s="40">
        <f t="shared" si="7"/>
        <v>170</v>
      </c>
    </row>
    <row r="68" spans="2:19" ht="12.45" customHeight="1" x14ac:dyDescent="0.25">
      <c r="B68" s="176"/>
      <c r="D68" s="183"/>
      <c r="E68" s="184"/>
      <c r="F68" s="184"/>
      <c r="G68" s="184"/>
      <c r="H68" s="184"/>
      <c r="I68" s="184"/>
      <c r="J68" s="184"/>
      <c r="K68" s="185"/>
      <c r="O68" s="23">
        <f>D68*G68</f>
        <v>0</v>
      </c>
      <c r="P68" s="30">
        <f>I68*F68*D68</f>
        <v>0</v>
      </c>
      <c r="Q68" s="38">
        <f t="shared" si="7"/>
        <v>12.5</v>
      </c>
      <c r="R68" s="39">
        <f t="shared" si="7"/>
        <v>4.1666666666666664E-2</v>
      </c>
      <c r="S68" s="40">
        <f t="shared" si="7"/>
        <v>170</v>
      </c>
    </row>
    <row r="69" spans="2:19" ht="12.45" customHeight="1" x14ac:dyDescent="0.25">
      <c r="B69" s="176"/>
      <c r="D69" s="183"/>
      <c r="E69" s="184"/>
      <c r="F69" s="184"/>
      <c r="G69" s="184"/>
      <c r="H69" s="184"/>
      <c r="I69" s="184"/>
      <c r="J69" s="184"/>
      <c r="K69" s="185"/>
      <c r="N69" s="24">
        <f>G69*D68</f>
        <v>0</v>
      </c>
      <c r="P69" s="30">
        <f>I69*F69*D68</f>
        <v>0</v>
      </c>
      <c r="Q69" s="38">
        <f t="shared" si="7"/>
        <v>12.5</v>
      </c>
      <c r="R69" s="39">
        <f t="shared" si="7"/>
        <v>4.1666666666666664E-2</v>
      </c>
      <c r="S69" s="40">
        <f t="shared" si="7"/>
        <v>170</v>
      </c>
    </row>
    <row r="70" spans="2:19" ht="13.05" customHeight="1" thickBot="1" x14ac:dyDescent="0.3">
      <c r="B70" s="176"/>
      <c r="D70" s="186"/>
      <c r="E70" s="187"/>
      <c r="F70" s="187"/>
      <c r="G70" s="187"/>
      <c r="H70" s="187"/>
      <c r="I70" s="187"/>
      <c r="J70" s="187"/>
      <c r="K70" s="188"/>
      <c r="M70" s="25">
        <f>G70</f>
        <v>0</v>
      </c>
      <c r="P70" s="30">
        <f>I70*F70</f>
        <v>0</v>
      </c>
      <c r="Q70" s="38">
        <f t="shared" ref="Q70:S73" si="8">Q69</f>
        <v>12.5</v>
      </c>
      <c r="R70" s="39">
        <f t="shared" si="8"/>
        <v>4.1666666666666664E-2</v>
      </c>
      <c r="S70" s="40">
        <f t="shared" si="8"/>
        <v>170</v>
      </c>
    </row>
    <row r="71" spans="2:19" ht="12.45" customHeight="1" thickTop="1" thickBot="1" x14ac:dyDescent="0.3">
      <c r="B71" s="176"/>
      <c r="M71" s="1"/>
      <c r="N71" s="1"/>
      <c r="O71" s="1"/>
      <c r="Q71" s="38">
        <f t="shared" si="8"/>
        <v>12.5</v>
      </c>
      <c r="R71" s="39">
        <f t="shared" si="8"/>
        <v>4.1666666666666664E-2</v>
      </c>
      <c r="S71" s="40">
        <f t="shared" si="8"/>
        <v>170</v>
      </c>
    </row>
    <row r="72" spans="2:19" ht="24" thickTop="1" x14ac:dyDescent="0.25">
      <c r="B72" s="176"/>
      <c r="D72" s="189" t="s">
        <v>31</v>
      </c>
      <c r="E72" s="190"/>
      <c r="F72" s="190"/>
      <c r="G72" s="190"/>
      <c r="H72" s="190"/>
      <c r="I72" s="190"/>
      <c r="J72" s="190"/>
      <c r="K72" s="191"/>
      <c r="P72" s="30"/>
      <c r="Q72" s="38">
        <f t="shared" si="8"/>
        <v>12.5</v>
      </c>
      <c r="R72" s="39">
        <f t="shared" si="8"/>
        <v>4.1666666666666664E-2</v>
      </c>
      <c r="S72" s="40">
        <f t="shared" si="8"/>
        <v>170</v>
      </c>
    </row>
    <row r="73" spans="2:19" ht="21" customHeight="1" x14ac:dyDescent="0.25">
      <c r="B73" s="176"/>
      <c r="D73" s="180" t="s">
        <v>87</v>
      </c>
      <c r="E73" s="181"/>
      <c r="F73" s="181"/>
      <c r="G73" s="181"/>
      <c r="H73" s="181"/>
      <c r="I73" s="181"/>
      <c r="J73" s="181"/>
      <c r="K73" s="182"/>
      <c r="M73" s="25">
        <f>G73</f>
        <v>0</v>
      </c>
      <c r="P73" s="30">
        <f t="shared" ref="P73" si="9">I73*F73</f>
        <v>0</v>
      </c>
      <c r="Q73" s="38">
        <f t="shared" si="8"/>
        <v>12.5</v>
      </c>
      <c r="R73" s="39">
        <f t="shared" si="8"/>
        <v>4.1666666666666664E-2</v>
      </c>
      <c r="S73" s="40">
        <f t="shared" si="8"/>
        <v>170</v>
      </c>
    </row>
    <row r="74" spans="2:19" ht="21" customHeight="1" x14ac:dyDescent="0.25">
      <c r="B74" s="176"/>
      <c r="D74" s="183"/>
      <c r="E74" s="184"/>
      <c r="F74" s="184"/>
      <c r="G74" s="184"/>
      <c r="H74" s="184"/>
      <c r="I74" s="184"/>
      <c r="J74" s="184"/>
      <c r="K74" s="185"/>
      <c r="M74" s="25"/>
      <c r="P74" s="30"/>
      <c r="R74" s="39"/>
    </row>
    <row r="75" spans="2:19" ht="12.45" customHeight="1" x14ac:dyDescent="0.25">
      <c r="B75" s="176"/>
      <c r="D75" s="183"/>
      <c r="E75" s="184"/>
      <c r="F75" s="184"/>
      <c r="G75" s="184"/>
      <c r="H75" s="184"/>
      <c r="I75" s="184"/>
      <c r="J75" s="184"/>
      <c r="K75" s="185"/>
      <c r="N75" s="24">
        <f>G75</f>
        <v>0</v>
      </c>
      <c r="P75" s="30">
        <f t="shared" ref="P75" si="10">I75*F75</f>
        <v>0</v>
      </c>
      <c r="Q75" s="38">
        <f>Q73</f>
        <v>12.5</v>
      </c>
      <c r="R75" s="39">
        <f>R73</f>
        <v>4.1666666666666664E-2</v>
      </c>
      <c r="S75" s="40">
        <f>S73</f>
        <v>170</v>
      </c>
    </row>
    <row r="76" spans="2:19" ht="12.45" customHeight="1" x14ac:dyDescent="0.25">
      <c r="B76" s="176"/>
      <c r="D76" s="183"/>
      <c r="E76" s="184"/>
      <c r="F76" s="184"/>
      <c r="G76" s="184"/>
      <c r="H76" s="184"/>
      <c r="I76" s="184"/>
      <c r="J76" s="184"/>
      <c r="K76" s="185"/>
      <c r="N76" s="24"/>
      <c r="P76" s="30"/>
      <c r="R76" s="39"/>
    </row>
    <row r="77" spans="2:19" ht="12.45" customHeight="1" x14ac:dyDescent="0.25">
      <c r="B77" s="176"/>
      <c r="D77" s="183"/>
      <c r="E77" s="184"/>
      <c r="F77" s="184"/>
      <c r="G77" s="184"/>
      <c r="H77" s="184"/>
      <c r="I77" s="184"/>
      <c r="J77" s="184"/>
      <c r="K77" s="185"/>
      <c r="M77" s="25">
        <f>G77</f>
        <v>0</v>
      </c>
      <c r="P77" s="30">
        <f t="shared" ref="P77:P79" si="11">I77*F77</f>
        <v>0</v>
      </c>
      <c r="Q77" s="38">
        <f>Q75</f>
        <v>12.5</v>
      </c>
      <c r="R77" s="39">
        <f>R75</f>
        <v>4.1666666666666664E-2</v>
      </c>
      <c r="S77" s="40">
        <f>S75</f>
        <v>170</v>
      </c>
    </row>
    <row r="78" spans="2:19" ht="12.45" customHeight="1" x14ac:dyDescent="0.25">
      <c r="B78" s="176"/>
      <c r="D78" s="183"/>
      <c r="E78" s="184"/>
      <c r="F78" s="184"/>
      <c r="G78" s="184"/>
      <c r="H78" s="184"/>
      <c r="I78" s="184"/>
      <c r="J78" s="184"/>
      <c r="K78" s="185"/>
      <c r="N78" s="24">
        <f>G78</f>
        <v>0</v>
      </c>
      <c r="P78" s="30">
        <f t="shared" si="11"/>
        <v>0</v>
      </c>
      <c r="Q78" s="38">
        <f t="shared" ref="Q78:S93" si="12">Q77</f>
        <v>12.5</v>
      </c>
      <c r="R78" s="39">
        <f t="shared" si="12"/>
        <v>4.1666666666666664E-2</v>
      </c>
      <c r="S78" s="40">
        <f t="shared" si="12"/>
        <v>170</v>
      </c>
    </row>
    <row r="79" spans="2:19" ht="13.05" customHeight="1" thickBot="1" x14ac:dyDescent="0.3">
      <c r="B79" s="177"/>
      <c r="D79" s="186"/>
      <c r="E79" s="187"/>
      <c r="F79" s="187"/>
      <c r="G79" s="187"/>
      <c r="H79" s="187"/>
      <c r="I79" s="187"/>
      <c r="J79" s="187"/>
      <c r="K79" s="188"/>
      <c r="M79" s="25">
        <f>G79</f>
        <v>0</v>
      </c>
      <c r="P79" s="30">
        <f t="shared" si="11"/>
        <v>0</v>
      </c>
      <c r="Q79" s="38">
        <f t="shared" si="12"/>
        <v>12.5</v>
      </c>
      <c r="R79" s="39">
        <f t="shared" si="12"/>
        <v>4.1666666666666664E-2</v>
      </c>
      <c r="S79" s="40">
        <f t="shared" si="12"/>
        <v>170</v>
      </c>
    </row>
    <row r="80" spans="2:19" ht="13.8" thickTop="1" x14ac:dyDescent="0.25">
      <c r="M80" s="32"/>
      <c r="N80" s="32"/>
      <c r="O80" s="32"/>
      <c r="Q80" s="38">
        <f t="shared" si="12"/>
        <v>12.5</v>
      </c>
      <c r="R80" s="39">
        <f t="shared" si="12"/>
        <v>4.1666666666666664E-2</v>
      </c>
      <c r="S80" s="40">
        <f t="shared" si="12"/>
        <v>170</v>
      </c>
    </row>
    <row r="81" spans="2:19" ht="13.8" thickBot="1" x14ac:dyDescent="0.3">
      <c r="M81" s="32"/>
      <c r="N81" s="32"/>
      <c r="O81" s="32"/>
      <c r="Q81" s="38">
        <f t="shared" si="12"/>
        <v>12.5</v>
      </c>
      <c r="R81" s="39">
        <f t="shared" si="12"/>
        <v>4.1666666666666664E-2</v>
      </c>
      <c r="S81" s="40">
        <f t="shared" si="12"/>
        <v>170</v>
      </c>
    </row>
    <row r="82" spans="2:19" ht="27" thickTop="1" thickBot="1" x14ac:dyDescent="0.3">
      <c r="B82" s="150" t="s">
        <v>36</v>
      </c>
      <c r="C82" s="151"/>
      <c r="D82" s="151"/>
      <c r="E82" s="151"/>
      <c r="F82" s="151"/>
      <c r="G82" s="151"/>
      <c r="H82" s="151"/>
      <c r="I82" s="151"/>
      <c r="J82" s="151"/>
      <c r="K82" s="152"/>
      <c r="M82" s="26">
        <f>SUM(M84:M109)</f>
        <v>0</v>
      </c>
      <c r="N82" s="27">
        <f>SUM(N84:N109)</f>
        <v>0</v>
      </c>
      <c r="O82" s="28">
        <f>SUM(O84:O109)</f>
        <v>0</v>
      </c>
      <c r="P82" s="30">
        <f>SUM(P84:P109)/100</f>
        <v>0</v>
      </c>
      <c r="Q82" s="38">
        <f t="shared" si="12"/>
        <v>12.5</v>
      </c>
      <c r="R82" s="39">
        <f t="shared" si="12"/>
        <v>4.1666666666666664E-2</v>
      </c>
      <c r="S82" s="40">
        <f t="shared" si="12"/>
        <v>170</v>
      </c>
    </row>
    <row r="83" spans="2:19" ht="14.4" thickTop="1" thickBot="1" x14ac:dyDescent="0.3">
      <c r="M83" s="1"/>
      <c r="N83" s="1"/>
      <c r="O83" s="1"/>
      <c r="Q83" s="38">
        <f t="shared" si="12"/>
        <v>12.5</v>
      </c>
      <c r="R83" s="39">
        <f t="shared" si="12"/>
        <v>4.1666666666666664E-2</v>
      </c>
      <c r="S83" s="40">
        <f t="shared" si="12"/>
        <v>170</v>
      </c>
    </row>
    <row r="84" spans="2:19" ht="24" thickTop="1" x14ac:dyDescent="0.25">
      <c r="B84" s="175" t="s">
        <v>27</v>
      </c>
      <c r="D84" s="189" t="s">
        <v>28</v>
      </c>
      <c r="E84" s="190"/>
      <c r="F84" s="190"/>
      <c r="G84" s="190"/>
      <c r="H84" s="190"/>
      <c r="I84" s="190"/>
      <c r="J84" s="190"/>
      <c r="K84" s="191"/>
      <c r="P84" s="31"/>
      <c r="Q84" s="38">
        <f t="shared" si="12"/>
        <v>12.5</v>
      </c>
      <c r="R84" s="39">
        <f t="shared" si="12"/>
        <v>4.1666666666666664E-2</v>
      </c>
      <c r="S84" s="40">
        <f t="shared" si="12"/>
        <v>170</v>
      </c>
    </row>
    <row r="85" spans="2:19" ht="12.45" customHeight="1" x14ac:dyDescent="0.25">
      <c r="B85" s="176"/>
      <c r="D85" s="180" t="s">
        <v>88</v>
      </c>
      <c r="E85" s="181"/>
      <c r="F85" s="181"/>
      <c r="G85" s="181"/>
      <c r="H85" s="181"/>
      <c r="I85" s="181"/>
      <c r="J85" s="181"/>
      <c r="K85" s="182"/>
      <c r="M85" s="19">
        <f>G85</f>
        <v>0</v>
      </c>
      <c r="P85" s="30">
        <f>I85*F85</f>
        <v>0</v>
      </c>
      <c r="Q85" s="38">
        <f t="shared" si="12"/>
        <v>12.5</v>
      </c>
      <c r="R85" s="39">
        <f t="shared" si="12"/>
        <v>4.1666666666666664E-2</v>
      </c>
      <c r="S85" s="40">
        <f t="shared" si="12"/>
        <v>170</v>
      </c>
    </row>
    <row r="86" spans="2:19" ht="12.45" customHeight="1" x14ac:dyDescent="0.25">
      <c r="B86" s="176"/>
      <c r="D86" s="183"/>
      <c r="E86" s="184"/>
      <c r="F86" s="184"/>
      <c r="G86" s="184"/>
      <c r="H86" s="184"/>
      <c r="I86" s="184"/>
      <c r="J86" s="184"/>
      <c r="K86" s="185"/>
      <c r="O86" s="23">
        <f>D86*G86</f>
        <v>0</v>
      </c>
      <c r="P86" s="30">
        <f>I86*F86*D86</f>
        <v>0</v>
      </c>
      <c r="Q86" s="38">
        <f t="shared" si="12"/>
        <v>12.5</v>
      </c>
      <c r="R86" s="39">
        <f t="shared" si="12"/>
        <v>4.1666666666666664E-2</v>
      </c>
      <c r="S86" s="40">
        <f t="shared" si="12"/>
        <v>170</v>
      </c>
    </row>
    <row r="87" spans="2:19" ht="12.45" customHeight="1" x14ac:dyDescent="0.25">
      <c r="B87" s="176"/>
      <c r="D87" s="183"/>
      <c r="E87" s="184"/>
      <c r="F87" s="184"/>
      <c r="G87" s="184"/>
      <c r="H87" s="184"/>
      <c r="I87" s="184"/>
      <c r="J87" s="184"/>
      <c r="K87" s="185"/>
      <c r="N87" s="24">
        <f>G87*D86</f>
        <v>0</v>
      </c>
      <c r="P87" s="30">
        <f>I87*F87*D86</f>
        <v>0</v>
      </c>
      <c r="Q87" s="38">
        <f t="shared" si="12"/>
        <v>12.5</v>
      </c>
      <c r="R87" s="39">
        <f t="shared" si="12"/>
        <v>4.1666666666666664E-2</v>
      </c>
      <c r="S87" s="40">
        <f t="shared" si="12"/>
        <v>170</v>
      </c>
    </row>
    <row r="88" spans="2:19" ht="12.45" customHeight="1" x14ac:dyDescent="0.25">
      <c r="B88" s="176"/>
      <c r="D88" s="183"/>
      <c r="E88" s="184"/>
      <c r="F88" s="184"/>
      <c r="G88" s="184"/>
      <c r="H88" s="184"/>
      <c r="I88" s="184"/>
      <c r="J88" s="184"/>
      <c r="K88" s="185"/>
      <c r="M88" s="25">
        <f>G88</f>
        <v>0</v>
      </c>
      <c r="P88" s="30">
        <f>I88*F88</f>
        <v>0</v>
      </c>
      <c r="Q88" s="38">
        <f t="shared" si="12"/>
        <v>12.5</v>
      </c>
      <c r="R88" s="39">
        <f t="shared" si="12"/>
        <v>4.1666666666666664E-2</v>
      </c>
      <c r="S88" s="40">
        <f t="shared" si="12"/>
        <v>170</v>
      </c>
    </row>
    <row r="89" spans="2:19" ht="12.45" customHeight="1" x14ac:dyDescent="0.25">
      <c r="B89" s="176"/>
      <c r="D89" s="183"/>
      <c r="E89" s="184"/>
      <c r="F89" s="184"/>
      <c r="G89" s="184"/>
      <c r="H89" s="184"/>
      <c r="I89" s="184"/>
      <c r="J89" s="184"/>
      <c r="K89" s="185"/>
      <c r="O89" s="23">
        <f>D89*G89</f>
        <v>0</v>
      </c>
      <c r="P89" s="30">
        <f>I89*F89*D89</f>
        <v>0</v>
      </c>
      <c r="Q89" s="38">
        <f t="shared" si="12"/>
        <v>12.5</v>
      </c>
      <c r="R89" s="39">
        <f t="shared" si="12"/>
        <v>4.1666666666666664E-2</v>
      </c>
      <c r="S89" s="40">
        <f t="shared" si="12"/>
        <v>170</v>
      </c>
    </row>
    <row r="90" spans="2:19" ht="12.45" customHeight="1" x14ac:dyDescent="0.25">
      <c r="B90" s="176"/>
      <c r="D90" s="183"/>
      <c r="E90" s="184"/>
      <c r="F90" s="184"/>
      <c r="G90" s="184"/>
      <c r="H90" s="184"/>
      <c r="I90" s="184"/>
      <c r="J90" s="184"/>
      <c r="K90" s="185"/>
      <c r="N90" s="24">
        <f>G90*D89</f>
        <v>0</v>
      </c>
      <c r="P90" s="30">
        <f>I90*F90*D89</f>
        <v>0</v>
      </c>
      <c r="Q90" s="38">
        <f t="shared" si="12"/>
        <v>12.5</v>
      </c>
      <c r="R90" s="39">
        <f t="shared" si="12"/>
        <v>4.1666666666666664E-2</v>
      </c>
      <c r="S90" s="40">
        <f t="shared" si="12"/>
        <v>170</v>
      </c>
    </row>
    <row r="91" spans="2:19" ht="13.05" customHeight="1" thickBot="1" x14ac:dyDescent="0.3">
      <c r="B91" s="176"/>
      <c r="D91" s="186"/>
      <c r="E91" s="187"/>
      <c r="F91" s="187"/>
      <c r="G91" s="187"/>
      <c r="H91" s="187"/>
      <c r="I91" s="187"/>
      <c r="J91" s="187"/>
      <c r="K91" s="188"/>
      <c r="M91" s="25">
        <f>G91</f>
        <v>0</v>
      </c>
      <c r="P91" s="30">
        <f>I91*F91</f>
        <v>0</v>
      </c>
      <c r="Q91" s="38">
        <f t="shared" si="12"/>
        <v>12.5</v>
      </c>
      <c r="R91" s="39">
        <f t="shared" si="12"/>
        <v>4.1666666666666664E-2</v>
      </c>
      <c r="S91" s="40">
        <f t="shared" si="12"/>
        <v>170</v>
      </c>
    </row>
    <row r="92" spans="2:19" ht="14.4" thickTop="1" thickBot="1" x14ac:dyDescent="0.3">
      <c r="B92" s="176"/>
      <c r="M92" s="1"/>
      <c r="N92" s="1"/>
      <c r="O92" s="1"/>
      <c r="Q92" s="38">
        <f t="shared" si="12"/>
        <v>12.5</v>
      </c>
      <c r="R92" s="39">
        <f t="shared" si="12"/>
        <v>4.1666666666666664E-2</v>
      </c>
      <c r="S92" s="40">
        <f t="shared" si="12"/>
        <v>170</v>
      </c>
    </row>
    <row r="93" spans="2:19" ht="24" thickTop="1" x14ac:dyDescent="0.25">
      <c r="B93" s="176"/>
      <c r="D93" s="189" t="s">
        <v>20</v>
      </c>
      <c r="E93" s="190"/>
      <c r="F93" s="190"/>
      <c r="G93" s="190"/>
      <c r="H93" s="190"/>
      <c r="I93" s="190"/>
      <c r="J93" s="190"/>
      <c r="K93" s="191"/>
      <c r="P93" s="31"/>
      <c r="Q93" s="38">
        <f t="shared" si="12"/>
        <v>12.5</v>
      </c>
      <c r="R93" s="39">
        <f t="shared" si="12"/>
        <v>4.1666666666666664E-2</v>
      </c>
      <c r="S93" s="40">
        <f t="shared" si="12"/>
        <v>170</v>
      </c>
    </row>
    <row r="94" spans="2:19" ht="12.45" customHeight="1" x14ac:dyDescent="0.25">
      <c r="B94" s="176"/>
      <c r="D94" s="180" t="s">
        <v>68</v>
      </c>
      <c r="E94" s="181"/>
      <c r="F94" s="181"/>
      <c r="G94" s="181"/>
      <c r="H94" s="181"/>
      <c r="I94" s="181"/>
      <c r="J94" s="181"/>
      <c r="K94" s="182"/>
      <c r="M94" s="19">
        <f>G94</f>
        <v>0</v>
      </c>
      <c r="P94" s="30">
        <f>I94*F94</f>
        <v>0</v>
      </c>
      <c r="Q94" s="38">
        <f t="shared" ref="Q94:S103" si="13">Q93</f>
        <v>12.5</v>
      </c>
      <c r="R94" s="39">
        <f t="shared" si="13"/>
        <v>4.1666666666666664E-2</v>
      </c>
      <c r="S94" s="40">
        <f t="shared" si="13"/>
        <v>170</v>
      </c>
    </row>
    <row r="95" spans="2:19" ht="12.45" customHeight="1" x14ac:dyDescent="0.25">
      <c r="B95" s="176"/>
      <c r="D95" s="183"/>
      <c r="E95" s="184"/>
      <c r="F95" s="184"/>
      <c r="G95" s="184"/>
      <c r="H95" s="184"/>
      <c r="I95" s="184"/>
      <c r="J95" s="184"/>
      <c r="K95" s="185"/>
      <c r="O95" s="23">
        <f>D95*G95</f>
        <v>0</v>
      </c>
      <c r="P95" s="30">
        <f>I95*F95*D95</f>
        <v>0</v>
      </c>
      <c r="Q95" s="38">
        <f t="shared" si="13"/>
        <v>12.5</v>
      </c>
      <c r="R95" s="39">
        <f t="shared" si="13"/>
        <v>4.1666666666666664E-2</v>
      </c>
      <c r="S95" s="40">
        <f t="shared" si="13"/>
        <v>170</v>
      </c>
    </row>
    <row r="96" spans="2:19" ht="12.45" customHeight="1" x14ac:dyDescent="0.25">
      <c r="B96" s="176"/>
      <c r="D96" s="183"/>
      <c r="E96" s="184"/>
      <c r="F96" s="184"/>
      <c r="G96" s="184"/>
      <c r="H96" s="184"/>
      <c r="I96" s="184"/>
      <c r="J96" s="184"/>
      <c r="K96" s="185"/>
      <c r="N96" s="24">
        <f>G96*D95</f>
        <v>0</v>
      </c>
      <c r="P96" s="30">
        <f>I96*F96*D95</f>
        <v>0</v>
      </c>
      <c r="Q96" s="38">
        <f t="shared" si="13"/>
        <v>12.5</v>
      </c>
      <c r="R96" s="39">
        <f t="shared" si="13"/>
        <v>4.1666666666666664E-2</v>
      </c>
      <c r="S96" s="40">
        <f t="shared" si="13"/>
        <v>170</v>
      </c>
    </row>
    <row r="97" spans="2:19" ht="12.45" customHeight="1" x14ac:dyDescent="0.25">
      <c r="B97" s="176"/>
      <c r="D97" s="183"/>
      <c r="E97" s="184"/>
      <c r="F97" s="184"/>
      <c r="G97" s="184"/>
      <c r="H97" s="184"/>
      <c r="I97" s="184"/>
      <c r="J97" s="184"/>
      <c r="K97" s="185"/>
      <c r="M97" s="25">
        <f>G97</f>
        <v>0</v>
      </c>
      <c r="P97" s="30">
        <f>I97*F97</f>
        <v>0</v>
      </c>
      <c r="Q97" s="38">
        <f t="shared" si="13"/>
        <v>12.5</v>
      </c>
      <c r="R97" s="39">
        <f t="shared" si="13"/>
        <v>4.1666666666666664E-2</v>
      </c>
      <c r="S97" s="40">
        <f t="shared" si="13"/>
        <v>170</v>
      </c>
    </row>
    <row r="98" spans="2:19" ht="12.45" customHeight="1" x14ac:dyDescent="0.25">
      <c r="B98" s="176"/>
      <c r="D98" s="183"/>
      <c r="E98" s="184"/>
      <c r="F98" s="184"/>
      <c r="G98" s="184"/>
      <c r="H98" s="184"/>
      <c r="I98" s="184"/>
      <c r="J98" s="184"/>
      <c r="K98" s="185"/>
      <c r="O98" s="23">
        <f>D98*G98</f>
        <v>0</v>
      </c>
      <c r="P98" s="30">
        <f>I98*F98*D98</f>
        <v>0</v>
      </c>
      <c r="Q98" s="38">
        <f t="shared" si="13"/>
        <v>12.5</v>
      </c>
      <c r="R98" s="39">
        <f t="shared" si="13"/>
        <v>4.1666666666666664E-2</v>
      </c>
      <c r="S98" s="40">
        <f t="shared" si="13"/>
        <v>170</v>
      </c>
    </row>
    <row r="99" spans="2:19" ht="12.45" customHeight="1" x14ac:dyDescent="0.25">
      <c r="B99" s="176"/>
      <c r="D99" s="183"/>
      <c r="E99" s="184"/>
      <c r="F99" s="184"/>
      <c r="G99" s="184"/>
      <c r="H99" s="184"/>
      <c r="I99" s="184"/>
      <c r="J99" s="184"/>
      <c r="K99" s="185"/>
      <c r="N99" s="24">
        <f>G99*D98</f>
        <v>0</v>
      </c>
      <c r="P99" s="30">
        <f>I99*F99*D98</f>
        <v>0</v>
      </c>
      <c r="Q99" s="38">
        <f t="shared" si="13"/>
        <v>12.5</v>
      </c>
      <c r="R99" s="39">
        <f t="shared" si="13"/>
        <v>4.1666666666666664E-2</v>
      </c>
      <c r="S99" s="40">
        <f t="shared" si="13"/>
        <v>170</v>
      </c>
    </row>
    <row r="100" spans="2:19" ht="13.05" customHeight="1" thickBot="1" x14ac:dyDescent="0.3">
      <c r="B100" s="176"/>
      <c r="D100" s="186"/>
      <c r="E100" s="187"/>
      <c r="F100" s="187"/>
      <c r="G100" s="187"/>
      <c r="H100" s="187"/>
      <c r="I100" s="187"/>
      <c r="J100" s="187"/>
      <c r="K100" s="188"/>
      <c r="M100" s="25">
        <f>G100</f>
        <v>0</v>
      </c>
      <c r="P100" s="30">
        <f>I100*F100</f>
        <v>0</v>
      </c>
      <c r="Q100" s="38">
        <f t="shared" si="13"/>
        <v>12.5</v>
      </c>
      <c r="R100" s="39">
        <f t="shared" si="13"/>
        <v>4.1666666666666664E-2</v>
      </c>
      <c r="S100" s="40">
        <f t="shared" si="13"/>
        <v>170</v>
      </c>
    </row>
    <row r="101" spans="2:19" ht="14.4" thickTop="1" thickBot="1" x14ac:dyDescent="0.3">
      <c r="B101" s="176"/>
      <c r="M101" s="1"/>
      <c r="N101" s="1"/>
      <c r="O101" s="1"/>
      <c r="Q101" s="38">
        <f t="shared" si="13"/>
        <v>12.5</v>
      </c>
      <c r="R101" s="39">
        <f t="shared" si="13"/>
        <v>4.1666666666666664E-2</v>
      </c>
      <c r="S101" s="40">
        <f t="shared" si="13"/>
        <v>170</v>
      </c>
    </row>
    <row r="102" spans="2:19" ht="24" thickTop="1" x14ac:dyDescent="0.25">
      <c r="B102" s="176"/>
      <c r="D102" s="189" t="s">
        <v>31</v>
      </c>
      <c r="E102" s="190"/>
      <c r="F102" s="190"/>
      <c r="G102" s="190"/>
      <c r="H102" s="190"/>
      <c r="I102" s="190"/>
      <c r="J102" s="190"/>
      <c r="K102" s="191"/>
      <c r="P102" s="30"/>
      <c r="Q102" s="38">
        <f t="shared" si="13"/>
        <v>12.5</v>
      </c>
      <c r="R102" s="39">
        <f t="shared" si="13"/>
        <v>4.1666666666666664E-2</v>
      </c>
      <c r="S102" s="40">
        <f t="shared" si="13"/>
        <v>170</v>
      </c>
    </row>
    <row r="103" spans="2:19" ht="21" customHeight="1" x14ac:dyDescent="0.25">
      <c r="B103" s="176"/>
      <c r="D103" s="180" t="s">
        <v>89</v>
      </c>
      <c r="E103" s="181"/>
      <c r="F103" s="181"/>
      <c r="G103" s="181"/>
      <c r="H103" s="181"/>
      <c r="I103" s="181"/>
      <c r="J103" s="181"/>
      <c r="K103" s="182"/>
      <c r="M103" s="25">
        <f>G103</f>
        <v>0</v>
      </c>
      <c r="P103" s="30">
        <f t="shared" ref="P103" si="14">I103*F103</f>
        <v>0</v>
      </c>
      <c r="Q103" s="38">
        <f t="shared" si="13"/>
        <v>12.5</v>
      </c>
      <c r="R103" s="39">
        <f t="shared" si="13"/>
        <v>4.1666666666666664E-2</v>
      </c>
      <c r="S103" s="40">
        <f t="shared" si="13"/>
        <v>170</v>
      </c>
    </row>
    <row r="104" spans="2:19" ht="21" customHeight="1" x14ac:dyDescent="0.25">
      <c r="B104" s="176"/>
      <c r="D104" s="183"/>
      <c r="E104" s="184"/>
      <c r="F104" s="184"/>
      <c r="G104" s="184"/>
      <c r="H104" s="184"/>
      <c r="I104" s="184"/>
      <c r="J104" s="184"/>
      <c r="K104" s="185"/>
      <c r="M104" s="25"/>
      <c r="P104" s="30"/>
      <c r="R104" s="39"/>
    </row>
    <row r="105" spans="2:19" ht="12.45" customHeight="1" x14ac:dyDescent="0.25">
      <c r="B105" s="176"/>
      <c r="D105" s="183"/>
      <c r="E105" s="184"/>
      <c r="F105" s="184"/>
      <c r="G105" s="184"/>
      <c r="H105" s="184"/>
      <c r="I105" s="184"/>
      <c r="J105" s="184"/>
      <c r="K105" s="185"/>
      <c r="N105" s="24">
        <f>G105</f>
        <v>0</v>
      </c>
      <c r="P105" s="30">
        <f t="shared" ref="P105" si="15">I105*F105</f>
        <v>0</v>
      </c>
      <c r="Q105" s="38">
        <f>Q103</f>
        <v>12.5</v>
      </c>
      <c r="R105" s="39">
        <f>R103</f>
        <v>4.1666666666666664E-2</v>
      </c>
      <c r="S105" s="40">
        <f>S103</f>
        <v>170</v>
      </c>
    </row>
    <row r="106" spans="2:19" ht="12.45" customHeight="1" x14ac:dyDescent="0.25">
      <c r="B106" s="176"/>
      <c r="D106" s="183"/>
      <c r="E106" s="184"/>
      <c r="F106" s="184"/>
      <c r="G106" s="184"/>
      <c r="H106" s="184"/>
      <c r="I106" s="184"/>
      <c r="J106" s="184"/>
      <c r="K106" s="185"/>
      <c r="N106" s="24"/>
      <c r="P106" s="30"/>
      <c r="R106" s="39"/>
    </row>
    <row r="107" spans="2:19" ht="12.45" customHeight="1" x14ac:dyDescent="0.25">
      <c r="B107" s="176"/>
      <c r="D107" s="183"/>
      <c r="E107" s="184"/>
      <c r="F107" s="184"/>
      <c r="G107" s="184"/>
      <c r="H107" s="184"/>
      <c r="I107" s="184"/>
      <c r="J107" s="184"/>
      <c r="K107" s="185"/>
      <c r="M107" s="25">
        <f>G107</f>
        <v>0</v>
      </c>
      <c r="P107" s="30">
        <f t="shared" ref="P107:P109" si="16">I107*F107</f>
        <v>0</v>
      </c>
      <c r="Q107" s="38">
        <f>Q105</f>
        <v>12.5</v>
      </c>
      <c r="R107" s="39">
        <f>R105</f>
        <v>4.1666666666666664E-2</v>
      </c>
      <c r="S107" s="40">
        <f>S105</f>
        <v>170</v>
      </c>
    </row>
    <row r="108" spans="2:19" ht="12.45" customHeight="1" x14ac:dyDescent="0.25">
      <c r="B108" s="176"/>
      <c r="D108" s="183"/>
      <c r="E108" s="184"/>
      <c r="F108" s="184"/>
      <c r="G108" s="184"/>
      <c r="H108" s="184"/>
      <c r="I108" s="184"/>
      <c r="J108" s="184"/>
      <c r="K108" s="185"/>
      <c r="N108" s="24">
        <f>G108</f>
        <v>0</v>
      </c>
      <c r="P108" s="30">
        <f t="shared" si="16"/>
        <v>0</v>
      </c>
      <c r="Q108" s="38">
        <f t="shared" ref="Q108:S123" si="17">Q107</f>
        <v>12.5</v>
      </c>
      <c r="R108" s="39">
        <f t="shared" si="17"/>
        <v>4.1666666666666664E-2</v>
      </c>
      <c r="S108" s="40">
        <f t="shared" si="17"/>
        <v>170</v>
      </c>
    </row>
    <row r="109" spans="2:19" ht="13.05" customHeight="1" thickBot="1" x14ac:dyDescent="0.3">
      <c r="B109" s="177"/>
      <c r="D109" s="186"/>
      <c r="E109" s="187"/>
      <c r="F109" s="187"/>
      <c r="G109" s="187"/>
      <c r="H109" s="187"/>
      <c r="I109" s="187"/>
      <c r="J109" s="187"/>
      <c r="K109" s="188"/>
      <c r="M109" s="25">
        <f>G109</f>
        <v>0</v>
      </c>
      <c r="P109" s="30">
        <f t="shared" si="16"/>
        <v>0</v>
      </c>
      <c r="Q109" s="38">
        <f t="shared" si="17"/>
        <v>12.5</v>
      </c>
      <c r="R109" s="39">
        <f t="shared" si="17"/>
        <v>4.1666666666666664E-2</v>
      </c>
      <c r="S109" s="40">
        <f t="shared" si="17"/>
        <v>170</v>
      </c>
    </row>
    <row r="110" spans="2:19" ht="13.8" thickTop="1" x14ac:dyDescent="0.25">
      <c r="M110" s="32"/>
      <c r="N110" s="32"/>
      <c r="O110" s="32"/>
      <c r="Q110" s="38">
        <f t="shared" si="17"/>
        <v>12.5</v>
      </c>
      <c r="R110" s="39">
        <f t="shared" si="17"/>
        <v>4.1666666666666664E-2</v>
      </c>
      <c r="S110" s="40">
        <f t="shared" si="17"/>
        <v>170</v>
      </c>
    </row>
    <row r="111" spans="2:19" ht="13.8" thickBot="1" x14ac:dyDescent="0.3">
      <c r="M111" s="32"/>
      <c r="N111" s="32"/>
      <c r="O111" s="32"/>
      <c r="Q111" s="38">
        <f t="shared" si="17"/>
        <v>12.5</v>
      </c>
      <c r="R111" s="39">
        <f t="shared" si="17"/>
        <v>4.1666666666666664E-2</v>
      </c>
      <c r="S111" s="40">
        <f t="shared" si="17"/>
        <v>170</v>
      </c>
    </row>
    <row r="112" spans="2:19" ht="27" thickTop="1" thickBot="1" x14ac:dyDescent="0.3">
      <c r="B112" s="150" t="s">
        <v>37</v>
      </c>
      <c r="C112" s="151"/>
      <c r="D112" s="151"/>
      <c r="E112" s="151"/>
      <c r="F112" s="151"/>
      <c r="G112" s="151"/>
      <c r="H112" s="151"/>
      <c r="I112" s="151"/>
      <c r="J112" s="151"/>
      <c r="K112" s="152"/>
      <c r="M112" s="26">
        <f>SUM(M114:M134)</f>
        <v>0</v>
      </c>
      <c r="N112" s="27">
        <f>SUM(N114:N134)</f>
        <v>0</v>
      </c>
      <c r="O112" s="28">
        <f>SUM(O114:O134)</f>
        <v>0</v>
      </c>
      <c r="P112" s="30">
        <f>SUM(P114:P134)/100</f>
        <v>0</v>
      </c>
      <c r="Q112" s="38">
        <f t="shared" si="17"/>
        <v>12.5</v>
      </c>
      <c r="R112" s="39">
        <f t="shared" si="17"/>
        <v>4.1666666666666664E-2</v>
      </c>
      <c r="S112" s="40">
        <f t="shared" si="17"/>
        <v>170</v>
      </c>
    </row>
    <row r="113" spans="2:19" ht="14.4" thickTop="1" thickBot="1" x14ac:dyDescent="0.3">
      <c r="M113" s="1"/>
      <c r="N113" s="1"/>
      <c r="O113" s="1"/>
      <c r="Q113" s="38">
        <f t="shared" si="17"/>
        <v>12.5</v>
      </c>
      <c r="R113" s="39">
        <f t="shared" si="17"/>
        <v>4.1666666666666664E-2</v>
      </c>
      <c r="S113" s="40">
        <f t="shared" si="17"/>
        <v>170</v>
      </c>
    </row>
    <row r="114" spans="2:19" ht="24" thickTop="1" x14ac:dyDescent="0.25">
      <c r="B114" s="153" t="s">
        <v>27</v>
      </c>
      <c r="D114" s="189" t="s">
        <v>28</v>
      </c>
      <c r="E114" s="190"/>
      <c r="F114" s="190"/>
      <c r="G114" s="190"/>
      <c r="H114" s="190"/>
      <c r="I114" s="190"/>
      <c r="J114" s="190"/>
      <c r="K114" s="191"/>
      <c r="P114" s="31"/>
      <c r="Q114" s="38">
        <f t="shared" si="17"/>
        <v>12.5</v>
      </c>
      <c r="R114" s="39">
        <f t="shared" si="17"/>
        <v>4.1666666666666664E-2</v>
      </c>
      <c r="S114" s="40">
        <f t="shared" si="17"/>
        <v>170</v>
      </c>
    </row>
    <row r="115" spans="2:19" ht="12.45" customHeight="1" x14ac:dyDescent="0.25">
      <c r="B115" s="154"/>
      <c r="D115" s="180" t="s">
        <v>69</v>
      </c>
      <c r="E115" s="181"/>
      <c r="F115" s="181"/>
      <c r="G115" s="181"/>
      <c r="H115" s="181"/>
      <c r="I115" s="181"/>
      <c r="J115" s="181"/>
      <c r="K115" s="182"/>
      <c r="M115" s="19">
        <f>G115</f>
        <v>0</v>
      </c>
      <c r="P115" s="30">
        <f>I115*F115</f>
        <v>0</v>
      </c>
      <c r="Q115" s="38">
        <f t="shared" si="17"/>
        <v>12.5</v>
      </c>
      <c r="R115" s="39">
        <f t="shared" si="17"/>
        <v>4.1666666666666664E-2</v>
      </c>
      <c r="S115" s="40">
        <f t="shared" si="17"/>
        <v>170</v>
      </c>
    </row>
    <row r="116" spans="2:19" ht="12.45" customHeight="1" x14ac:dyDescent="0.25">
      <c r="B116" s="154"/>
      <c r="D116" s="183"/>
      <c r="E116" s="184"/>
      <c r="F116" s="184"/>
      <c r="G116" s="184"/>
      <c r="H116" s="184"/>
      <c r="I116" s="184"/>
      <c r="J116" s="184"/>
      <c r="K116" s="185"/>
      <c r="O116" s="23">
        <f>D116*G116</f>
        <v>0</v>
      </c>
      <c r="P116" s="30">
        <f>I116*F116*D116</f>
        <v>0</v>
      </c>
      <c r="Q116" s="38">
        <f t="shared" si="17"/>
        <v>12.5</v>
      </c>
      <c r="R116" s="39">
        <f t="shared" si="17"/>
        <v>4.1666666666666664E-2</v>
      </c>
      <c r="S116" s="40">
        <f t="shared" si="17"/>
        <v>170</v>
      </c>
    </row>
    <row r="117" spans="2:19" ht="12.45" customHeight="1" x14ac:dyDescent="0.25">
      <c r="B117" s="154"/>
      <c r="D117" s="183"/>
      <c r="E117" s="184"/>
      <c r="F117" s="184"/>
      <c r="G117" s="184"/>
      <c r="H117" s="184"/>
      <c r="I117" s="184"/>
      <c r="J117" s="184"/>
      <c r="K117" s="185"/>
      <c r="N117" s="24">
        <f>G117*D116</f>
        <v>0</v>
      </c>
      <c r="P117" s="30">
        <f>I117*F117*D116</f>
        <v>0</v>
      </c>
      <c r="Q117" s="38">
        <f t="shared" si="17"/>
        <v>12.5</v>
      </c>
      <c r="R117" s="39">
        <f t="shared" si="17"/>
        <v>4.1666666666666664E-2</v>
      </c>
      <c r="S117" s="40">
        <f t="shared" si="17"/>
        <v>170</v>
      </c>
    </row>
    <row r="118" spans="2:19" ht="12.45" customHeight="1" x14ac:dyDescent="0.25">
      <c r="B118" s="154"/>
      <c r="D118" s="183"/>
      <c r="E118" s="184"/>
      <c r="F118" s="184"/>
      <c r="G118" s="184"/>
      <c r="H118" s="184"/>
      <c r="I118" s="184"/>
      <c r="J118" s="184"/>
      <c r="K118" s="185"/>
      <c r="M118" s="25">
        <f>G118</f>
        <v>0</v>
      </c>
      <c r="P118" s="30">
        <f>I118*F118</f>
        <v>0</v>
      </c>
      <c r="Q118" s="38">
        <f t="shared" si="17"/>
        <v>12.5</v>
      </c>
      <c r="R118" s="39">
        <f t="shared" si="17"/>
        <v>4.1666666666666664E-2</v>
      </c>
      <c r="S118" s="40">
        <f t="shared" si="17"/>
        <v>170</v>
      </c>
    </row>
    <row r="119" spans="2:19" ht="12.45" customHeight="1" x14ac:dyDescent="0.25">
      <c r="B119" s="154"/>
      <c r="D119" s="183"/>
      <c r="E119" s="184"/>
      <c r="F119" s="184"/>
      <c r="G119" s="184"/>
      <c r="H119" s="184"/>
      <c r="I119" s="184"/>
      <c r="J119" s="184"/>
      <c r="K119" s="185"/>
      <c r="O119" s="23">
        <f>D119*G119</f>
        <v>0</v>
      </c>
      <c r="P119" s="30">
        <f>I119*F119*D119</f>
        <v>0</v>
      </c>
      <c r="Q119" s="38">
        <f t="shared" si="17"/>
        <v>12.5</v>
      </c>
      <c r="R119" s="39">
        <f t="shared" si="17"/>
        <v>4.1666666666666664E-2</v>
      </c>
      <c r="S119" s="40">
        <f t="shared" si="17"/>
        <v>170</v>
      </c>
    </row>
    <row r="120" spans="2:19" ht="12.45" customHeight="1" x14ac:dyDescent="0.25">
      <c r="B120" s="154"/>
      <c r="D120" s="183"/>
      <c r="E120" s="184"/>
      <c r="F120" s="184"/>
      <c r="G120" s="184"/>
      <c r="H120" s="184"/>
      <c r="I120" s="184"/>
      <c r="J120" s="184"/>
      <c r="K120" s="185"/>
      <c r="N120" s="24">
        <f>G120*D119</f>
        <v>0</v>
      </c>
      <c r="P120" s="30">
        <f>I120*F120*D119</f>
        <v>0</v>
      </c>
      <c r="Q120" s="38">
        <f t="shared" si="17"/>
        <v>12.5</v>
      </c>
      <c r="R120" s="39">
        <f t="shared" si="17"/>
        <v>4.1666666666666664E-2</v>
      </c>
      <c r="S120" s="40">
        <f t="shared" si="17"/>
        <v>170</v>
      </c>
    </row>
    <row r="121" spans="2:19" ht="13.05" customHeight="1" thickBot="1" x14ac:dyDescent="0.3">
      <c r="B121" s="154"/>
      <c r="D121" s="186"/>
      <c r="E121" s="187"/>
      <c r="F121" s="187"/>
      <c r="G121" s="187"/>
      <c r="H121" s="187"/>
      <c r="I121" s="187"/>
      <c r="J121" s="187"/>
      <c r="K121" s="188"/>
      <c r="M121" s="25">
        <f>G121</f>
        <v>0</v>
      </c>
      <c r="P121" s="30">
        <f>I121*F121</f>
        <v>0</v>
      </c>
      <c r="Q121" s="38">
        <f t="shared" si="17"/>
        <v>12.5</v>
      </c>
      <c r="R121" s="39">
        <f t="shared" si="17"/>
        <v>4.1666666666666664E-2</v>
      </c>
      <c r="S121" s="40">
        <f t="shared" si="17"/>
        <v>170</v>
      </c>
    </row>
    <row r="122" spans="2:19" ht="14.4" thickTop="1" thickBot="1" x14ac:dyDescent="0.3">
      <c r="B122" s="154"/>
      <c r="M122" s="1"/>
      <c r="N122" s="1"/>
      <c r="O122" s="1"/>
      <c r="Q122" s="38">
        <f t="shared" si="17"/>
        <v>12.5</v>
      </c>
      <c r="R122" s="39">
        <f t="shared" si="17"/>
        <v>4.1666666666666664E-2</v>
      </c>
      <c r="S122" s="40">
        <f t="shared" si="17"/>
        <v>170</v>
      </c>
    </row>
    <row r="123" spans="2:19" ht="24" thickTop="1" x14ac:dyDescent="0.25">
      <c r="B123" s="154"/>
      <c r="D123" s="189" t="s">
        <v>20</v>
      </c>
      <c r="E123" s="190"/>
      <c r="F123" s="190"/>
      <c r="G123" s="190"/>
      <c r="H123" s="190"/>
      <c r="I123" s="190"/>
      <c r="J123" s="190"/>
      <c r="K123" s="191"/>
      <c r="M123" s="25"/>
      <c r="P123" s="29"/>
      <c r="Q123" s="38">
        <f t="shared" si="17"/>
        <v>12.5</v>
      </c>
      <c r="R123" s="39">
        <f t="shared" si="17"/>
        <v>4.1666666666666664E-2</v>
      </c>
      <c r="S123" s="40">
        <f t="shared" si="17"/>
        <v>170</v>
      </c>
    </row>
    <row r="124" spans="2:19" ht="26.55" customHeight="1" x14ac:dyDescent="0.25">
      <c r="B124" s="154"/>
      <c r="D124" s="180" t="s">
        <v>64</v>
      </c>
      <c r="E124" s="181"/>
      <c r="F124" s="181"/>
      <c r="G124" s="181"/>
      <c r="H124" s="181"/>
      <c r="I124" s="181"/>
      <c r="J124" s="181"/>
      <c r="K124" s="182"/>
      <c r="M124" s="25">
        <f>G124</f>
        <v>0</v>
      </c>
      <c r="P124" s="30">
        <f>I124*F124</f>
        <v>0</v>
      </c>
      <c r="Q124" s="38">
        <f t="shared" ref="Q124:S125" si="18">Q122</f>
        <v>12.5</v>
      </c>
      <c r="R124" s="39">
        <f t="shared" si="18"/>
        <v>4.1666666666666664E-2</v>
      </c>
      <c r="S124" s="40">
        <f t="shared" si="18"/>
        <v>170</v>
      </c>
    </row>
    <row r="125" spans="2:19" ht="26.55" customHeight="1" thickBot="1" x14ac:dyDescent="0.3">
      <c r="B125" s="154"/>
      <c r="D125" s="186"/>
      <c r="E125" s="187"/>
      <c r="F125" s="187"/>
      <c r="G125" s="187"/>
      <c r="H125" s="187"/>
      <c r="I125" s="187"/>
      <c r="J125" s="187"/>
      <c r="K125" s="188"/>
      <c r="M125" s="25">
        <f>G125</f>
        <v>0</v>
      </c>
      <c r="P125" s="30">
        <f>I125*F125</f>
        <v>0</v>
      </c>
      <c r="Q125" s="38">
        <f t="shared" si="18"/>
        <v>12.5</v>
      </c>
      <c r="R125" s="39">
        <f t="shared" si="18"/>
        <v>4.1666666666666664E-2</v>
      </c>
      <c r="S125" s="40">
        <f t="shared" si="18"/>
        <v>170</v>
      </c>
    </row>
    <row r="126" spans="2:19" ht="14.4" thickTop="1" thickBot="1" x14ac:dyDescent="0.3">
      <c r="B126" s="154"/>
      <c r="M126" s="1"/>
      <c r="N126" s="1"/>
      <c r="O126" s="1"/>
      <c r="Q126" s="38">
        <f t="shared" ref="Q126:S139" si="19">Q125</f>
        <v>12.5</v>
      </c>
      <c r="R126" s="39">
        <f t="shared" si="19"/>
        <v>4.1666666666666664E-2</v>
      </c>
      <c r="S126" s="40">
        <f t="shared" si="19"/>
        <v>170</v>
      </c>
    </row>
    <row r="127" spans="2:19" ht="24" thickTop="1" x14ac:dyDescent="0.25">
      <c r="B127" s="154"/>
      <c r="D127" s="189" t="s">
        <v>31</v>
      </c>
      <c r="E127" s="190"/>
      <c r="F127" s="190"/>
      <c r="G127" s="190"/>
      <c r="H127" s="190"/>
      <c r="I127" s="190"/>
      <c r="J127" s="190"/>
      <c r="K127" s="191"/>
      <c r="P127" s="30"/>
      <c r="Q127" s="38">
        <f t="shared" si="19"/>
        <v>12.5</v>
      </c>
      <c r="R127" s="39">
        <f t="shared" si="19"/>
        <v>4.1666666666666664E-2</v>
      </c>
      <c r="S127" s="40">
        <f t="shared" si="19"/>
        <v>170</v>
      </c>
    </row>
    <row r="128" spans="2:19" ht="21" customHeight="1" x14ac:dyDescent="0.25">
      <c r="B128" s="154"/>
      <c r="D128" s="180" t="s">
        <v>90</v>
      </c>
      <c r="E128" s="181"/>
      <c r="F128" s="181"/>
      <c r="G128" s="181"/>
      <c r="H128" s="181"/>
      <c r="I128" s="181"/>
      <c r="J128" s="181"/>
      <c r="K128" s="182"/>
      <c r="M128" s="25">
        <f>G128</f>
        <v>0</v>
      </c>
      <c r="P128" s="30">
        <f t="shared" ref="P128" si="20">I128*F128</f>
        <v>0</v>
      </c>
      <c r="Q128" s="38">
        <f t="shared" si="19"/>
        <v>12.5</v>
      </c>
      <c r="R128" s="39">
        <f t="shared" si="19"/>
        <v>4.1666666666666664E-2</v>
      </c>
      <c r="S128" s="40">
        <f t="shared" si="19"/>
        <v>170</v>
      </c>
    </row>
    <row r="129" spans="2:19" ht="21" customHeight="1" x14ac:dyDescent="0.25">
      <c r="B129" s="154"/>
      <c r="D129" s="183"/>
      <c r="E129" s="184"/>
      <c r="F129" s="184"/>
      <c r="G129" s="184"/>
      <c r="H129" s="184"/>
      <c r="I129" s="184"/>
      <c r="J129" s="184"/>
      <c r="K129" s="185"/>
      <c r="M129" s="25"/>
      <c r="P129" s="30"/>
      <c r="R129" s="39"/>
    </row>
    <row r="130" spans="2:19" ht="12.45" customHeight="1" x14ac:dyDescent="0.25">
      <c r="B130" s="154"/>
      <c r="D130" s="183"/>
      <c r="E130" s="184"/>
      <c r="F130" s="184"/>
      <c r="G130" s="184"/>
      <c r="H130" s="184"/>
      <c r="I130" s="184"/>
      <c r="J130" s="184"/>
      <c r="K130" s="185"/>
      <c r="N130" s="24">
        <f>G130</f>
        <v>0</v>
      </c>
      <c r="P130" s="30">
        <f t="shared" ref="P130" si="21">I130*F130</f>
        <v>0</v>
      </c>
      <c r="Q130" s="38">
        <f>Q128</f>
        <v>12.5</v>
      </c>
      <c r="R130" s="39">
        <f>R128</f>
        <v>4.1666666666666664E-2</v>
      </c>
      <c r="S130" s="40">
        <f>S128</f>
        <v>170</v>
      </c>
    </row>
    <row r="131" spans="2:19" ht="12.45" customHeight="1" x14ac:dyDescent="0.25">
      <c r="B131" s="154"/>
      <c r="D131" s="183"/>
      <c r="E131" s="184"/>
      <c r="F131" s="184"/>
      <c r="G131" s="184"/>
      <c r="H131" s="184"/>
      <c r="I131" s="184"/>
      <c r="J131" s="184"/>
      <c r="K131" s="185"/>
      <c r="N131" s="24"/>
      <c r="P131" s="30"/>
      <c r="R131" s="39"/>
    </row>
    <row r="132" spans="2:19" ht="12.45" customHeight="1" x14ac:dyDescent="0.25">
      <c r="B132" s="154"/>
      <c r="D132" s="183"/>
      <c r="E132" s="184"/>
      <c r="F132" s="184"/>
      <c r="G132" s="184"/>
      <c r="H132" s="184"/>
      <c r="I132" s="184"/>
      <c r="J132" s="184"/>
      <c r="K132" s="185"/>
      <c r="M132" s="25">
        <f>G132</f>
        <v>0</v>
      </c>
      <c r="P132" s="30">
        <f t="shared" ref="P132:P134" si="22">I132*F132</f>
        <v>0</v>
      </c>
      <c r="Q132" s="38">
        <f>Q130</f>
        <v>12.5</v>
      </c>
      <c r="R132" s="39">
        <f>R130</f>
        <v>4.1666666666666664E-2</v>
      </c>
      <c r="S132" s="40">
        <f>S130</f>
        <v>170</v>
      </c>
    </row>
    <row r="133" spans="2:19" ht="12.45" customHeight="1" x14ac:dyDescent="0.25">
      <c r="B133" s="154"/>
      <c r="D133" s="183"/>
      <c r="E133" s="184"/>
      <c r="F133" s="184"/>
      <c r="G133" s="184"/>
      <c r="H133" s="184"/>
      <c r="I133" s="184"/>
      <c r="J133" s="184"/>
      <c r="K133" s="185"/>
      <c r="N133" s="24">
        <f>G133</f>
        <v>0</v>
      </c>
      <c r="P133" s="30">
        <f t="shared" si="22"/>
        <v>0</v>
      </c>
      <c r="Q133" s="38">
        <f t="shared" ref="Q133:S134" si="23">Q132</f>
        <v>12.5</v>
      </c>
      <c r="R133" s="39">
        <f t="shared" si="23"/>
        <v>4.1666666666666664E-2</v>
      </c>
      <c r="S133" s="40">
        <f t="shared" si="23"/>
        <v>170</v>
      </c>
    </row>
    <row r="134" spans="2:19" ht="13.05" customHeight="1" thickBot="1" x14ac:dyDescent="0.3">
      <c r="B134" s="155"/>
      <c r="D134" s="186"/>
      <c r="E134" s="187"/>
      <c r="F134" s="187"/>
      <c r="G134" s="187"/>
      <c r="H134" s="187"/>
      <c r="I134" s="187"/>
      <c r="J134" s="187"/>
      <c r="K134" s="188"/>
      <c r="M134" s="25">
        <f>G134</f>
        <v>0</v>
      </c>
      <c r="P134" s="30">
        <f t="shared" si="22"/>
        <v>0</v>
      </c>
      <c r="Q134" s="38">
        <f t="shared" si="23"/>
        <v>12.5</v>
      </c>
      <c r="R134" s="39">
        <f t="shared" si="23"/>
        <v>4.1666666666666664E-2</v>
      </c>
      <c r="S134" s="40">
        <f t="shared" si="23"/>
        <v>170</v>
      </c>
    </row>
    <row r="135" spans="2:19" ht="13.8" thickTop="1" x14ac:dyDescent="0.25">
      <c r="M135" s="32"/>
      <c r="N135" s="32"/>
      <c r="O135" s="32"/>
      <c r="Q135" s="38">
        <f t="shared" si="19"/>
        <v>12.5</v>
      </c>
      <c r="R135" s="39">
        <f t="shared" si="19"/>
        <v>4.1666666666666664E-2</v>
      </c>
      <c r="S135" s="40">
        <f t="shared" si="19"/>
        <v>170</v>
      </c>
    </row>
    <row r="136" spans="2:19" ht="13.8" thickBot="1" x14ac:dyDescent="0.3">
      <c r="M136" s="32"/>
      <c r="N136" s="32"/>
      <c r="O136" s="32"/>
      <c r="Q136" s="38">
        <f t="shared" si="19"/>
        <v>12.5</v>
      </c>
      <c r="R136" s="39">
        <f t="shared" si="19"/>
        <v>4.1666666666666664E-2</v>
      </c>
      <c r="S136" s="40">
        <f t="shared" si="19"/>
        <v>170</v>
      </c>
    </row>
    <row r="137" spans="2:19" ht="27" thickTop="1" thickBot="1" x14ac:dyDescent="0.3">
      <c r="B137" s="150" t="s">
        <v>38</v>
      </c>
      <c r="C137" s="151"/>
      <c r="D137" s="151"/>
      <c r="E137" s="151"/>
      <c r="F137" s="151"/>
      <c r="G137" s="151"/>
      <c r="H137" s="151"/>
      <c r="I137" s="151"/>
      <c r="J137" s="151"/>
      <c r="K137" s="152"/>
      <c r="M137" s="26">
        <f>SUM(M139:M154)</f>
        <v>2.4305555555555552E-2</v>
      </c>
      <c r="N137" s="27">
        <f>SUM(N139:N154)</f>
        <v>4.1666666666666664E-2</v>
      </c>
      <c r="O137" s="28">
        <f>SUM(O139:O154)</f>
        <v>0</v>
      </c>
      <c r="P137" s="30" t="e">
        <f>SUM(P139:P154)/100</f>
        <v>#REF!</v>
      </c>
      <c r="Q137" s="38">
        <f t="shared" si="19"/>
        <v>12.5</v>
      </c>
      <c r="R137" s="39">
        <f t="shared" si="19"/>
        <v>4.1666666666666664E-2</v>
      </c>
      <c r="S137" s="40">
        <f t="shared" si="19"/>
        <v>170</v>
      </c>
    </row>
    <row r="138" spans="2:19" ht="14.4" thickTop="1" thickBot="1" x14ac:dyDescent="0.3">
      <c r="M138" s="1"/>
      <c r="N138" s="1"/>
      <c r="O138" s="1"/>
      <c r="Q138" s="38">
        <f t="shared" si="19"/>
        <v>12.5</v>
      </c>
      <c r="R138" s="39">
        <f t="shared" si="19"/>
        <v>4.1666666666666664E-2</v>
      </c>
      <c r="S138" s="40">
        <f t="shared" si="19"/>
        <v>170</v>
      </c>
    </row>
    <row r="139" spans="2:19" ht="24" thickTop="1" x14ac:dyDescent="0.25">
      <c r="B139" s="153" t="s">
        <v>62</v>
      </c>
      <c r="D139" s="189" t="s">
        <v>28</v>
      </c>
      <c r="E139" s="190"/>
      <c r="F139" s="190"/>
      <c r="G139" s="190"/>
      <c r="H139" s="190"/>
      <c r="I139" s="190"/>
      <c r="J139" s="190"/>
      <c r="K139" s="191"/>
      <c r="M139" s="25"/>
      <c r="P139" s="29"/>
      <c r="Q139" s="38">
        <f t="shared" si="19"/>
        <v>12.5</v>
      </c>
      <c r="R139" s="39">
        <f t="shared" si="19"/>
        <v>4.1666666666666664E-2</v>
      </c>
      <c r="S139" s="40">
        <f t="shared" si="19"/>
        <v>170</v>
      </c>
    </row>
    <row r="140" spans="2:19" ht="26.55" customHeight="1" x14ac:dyDescent="0.25">
      <c r="B140" s="154"/>
      <c r="D140" s="180" t="s">
        <v>70</v>
      </c>
      <c r="E140" s="181"/>
      <c r="F140" s="181"/>
      <c r="G140" s="181"/>
      <c r="H140" s="181"/>
      <c r="I140" s="181"/>
      <c r="J140" s="181"/>
      <c r="K140" s="182"/>
      <c r="M140" s="25">
        <f>G140</f>
        <v>0</v>
      </c>
      <c r="P140" s="30">
        <f>I140*F140</f>
        <v>0</v>
      </c>
      <c r="Q140" s="38">
        <f t="shared" ref="Q140:S141" si="24">Q138</f>
        <v>12.5</v>
      </c>
      <c r="R140" s="39">
        <f t="shared" si="24"/>
        <v>4.1666666666666664E-2</v>
      </c>
      <c r="S140" s="40">
        <f t="shared" si="24"/>
        <v>170</v>
      </c>
    </row>
    <row r="141" spans="2:19" ht="26.55" customHeight="1" thickBot="1" x14ac:dyDescent="0.3">
      <c r="B141" s="154"/>
      <c r="D141" s="186"/>
      <c r="E141" s="187"/>
      <c r="F141" s="187"/>
      <c r="G141" s="187"/>
      <c r="H141" s="187"/>
      <c r="I141" s="187"/>
      <c r="J141" s="187"/>
      <c r="K141" s="188"/>
      <c r="M141" s="25">
        <f>G141</f>
        <v>0</v>
      </c>
      <c r="P141" s="30">
        <f>I141*F141</f>
        <v>0</v>
      </c>
      <c r="Q141" s="38">
        <f t="shared" si="24"/>
        <v>12.5</v>
      </c>
      <c r="R141" s="39">
        <f t="shared" si="24"/>
        <v>4.1666666666666664E-2</v>
      </c>
      <c r="S141" s="40">
        <f t="shared" si="24"/>
        <v>170</v>
      </c>
    </row>
    <row r="142" spans="2:19" ht="14.4" thickTop="1" thickBot="1" x14ac:dyDescent="0.3">
      <c r="B142" s="154"/>
      <c r="M142" s="1"/>
      <c r="N142" s="1"/>
      <c r="O142" s="1"/>
      <c r="Q142" s="38" t="e">
        <f>#REF!</f>
        <v>#REF!</v>
      </c>
      <c r="R142" s="39" t="e">
        <f>#REF!</f>
        <v>#REF!</v>
      </c>
      <c r="S142" s="40" t="e">
        <f>#REF!</f>
        <v>#REF!</v>
      </c>
    </row>
    <row r="143" spans="2:19" ht="24" thickTop="1" x14ac:dyDescent="0.25">
      <c r="B143" s="154"/>
      <c r="D143" s="189" t="s">
        <v>20</v>
      </c>
      <c r="E143" s="190"/>
      <c r="F143" s="190"/>
      <c r="G143" s="190"/>
      <c r="H143" s="190"/>
      <c r="I143" s="190"/>
      <c r="J143" s="190"/>
      <c r="K143" s="191"/>
      <c r="M143" s="25"/>
      <c r="P143" s="29"/>
      <c r="Q143" s="38" t="e">
        <f t="shared" ref="Q143:S143" si="25">Q142</f>
        <v>#REF!</v>
      </c>
      <c r="R143" s="39" t="e">
        <f t="shared" si="25"/>
        <v>#REF!</v>
      </c>
      <c r="S143" s="40" t="e">
        <f t="shared" si="25"/>
        <v>#REF!</v>
      </c>
    </row>
    <row r="144" spans="2:19" ht="26.55" customHeight="1" x14ac:dyDescent="0.25">
      <c r="B144" s="154"/>
      <c r="D144" s="180" t="s">
        <v>70</v>
      </c>
      <c r="E144" s="181"/>
      <c r="F144" s="181"/>
      <c r="G144" s="181"/>
      <c r="H144" s="181"/>
      <c r="I144" s="181"/>
      <c r="J144" s="181"/>
      <c r="K144" s="182"/>
      <c r="M144" s="25">
        <f>G144</f>
        <v>0</v>
      </c>
      <c r="P144" s="30">
        <f>I144*F144</f>
        <v>0</v>
      </c>
      <c r="Q144" s="38" t="e">
        <f t="shared" ref="Q144:S145" si="26">Q142</f>
        <v>#REF!</v>
      </c>
      <c r="R144" s="39" t="e">
        <f t="shared" si="26"/>
        <v>#REF!</v>
      </c>
      <c r="S144" s="40" t="e">
        <f t="shared" si="26"/>
        <v>#REF!</v>
      </c>
    </row>
    <row r="145" spans="2:19" ht="26.55" customHeight="1" thickBot="1" x14ac:dyDescent="0.3">
      <c r="B145" s="154"/>
      <c r="D145" s="186"/>
      <c r="E145" s="187"/>
      <c r="F145" s="187"/>
      <c r="G145" s="187"/>
      <c r="H145" s="187"/>
      <c r="I145" s="187"/>
      <c r="J145" s="187"/>
      <c r="K145" s="188"/>
      <c r="M145" s="25">
        <f>G145</f>
        <v>0</v>
      </c>
      <c r="P145" s="30">
        <f>I145*F145</f>
        <v>0</v>
      </c>
      <c r="Q145" s="38" t="e">
        <f t="shared" si="26"/>
        <v>#REF!</v>
      </c>
      <c r="R145" s="39" t="e">
        <f t="shared" si="26"/>
        <v>#REF!</v>
      </c>
      <c r="S145" s="40" t="e">
        <f t="shared" si="26"/>
        <v>#REF!</v>
      </c>
    </row>
    <row r="146" spans="2:19" ht="14.4" thickTop="1" thickBot="1" x14ac:dyDescent="0.3">
      <c r="B146" s="154"/>
      <c r="M146" s="1"/>
      <c r="N146" s="1"/>
      <c r="O146" s="1"/>
      <c r="Q146" s="38" t="e">
        <f t="shared" ref="Q146:S148" si="27">Q145</f>
        <v>#REF!</v>
      </c>
      <c r="R146" s="39" t="e">
        <f t="shared" si="27"/>
        <v>#REF!</v>
      </c>
      <c r="S146" s="40" t="e">
        <f t="shared" si="27"/>
        <v>#REF!</v>
      </c>
    </row>
    <row r="147" spans="2:19" ht="24" thickTop="1" x14ac:dyDescent="0.25">
      <c r="B147" s="154"/>
      <c r="D147" s="189" t="s">
        <v>31</v>
      </c>
      <c r="E147" s="190"/>
      <c r="F147" s="190" t="s">
        <v>1</v>
      </c>
      <c r="G147" s="190" t="s">
        <v>0</v>
      </c>
      <c r="H147" s="190" t="s">
        <v>21</v>
      </c>
      <c r="I147" s="190" t="s">
        <v>3</v>
      </c>
      <c r="J147" s="190" t="s">
        <v>22</v>
      </c>
      <c r="K147" s="191" t="s">
        <v>29</v>
      </c>
      <c r="P147" s="30"/>
      <c r="Q147" s="38" t="e">
        <f t="shared" si="27"/>
        <v>#REF!</v>
      </c>
      <c r="R147" s="39" t="e">
        <f t="shared" si="27"/>
        <v>#REF!</v>
      </c>
      <c r="S147" s="40" t="e">
        <f t="shared" si="27"/>
        <v>#REF!</v>
      </c>
    </row>
    <row r="148" spans="2:19" x14ac:dyDescent="0.25">
      <c r="B148" s="154"/>
      <c r="D148" s="180" t="s">
        <v>71</v>
      </c>
      <c r="E148" s="181"/>
      <c r="F148" s="181" t="e">
        <f>H148*G148*24</f>
        <v>#REF!</v>
      </c>
      <c r="G148" s="181">
        <v>1.3888888888888888E-2</v>
      </c>
      <c r="H148" s="181" t="e">
        <f>Q148*I148/100</f>
        <v>#REF!</v>
      </c>
      <c r="I148" s="181">
        <v>65</v>
      </c>
      <c r="J148" s="181" t="e">
        <f>(S148*K148)/100</f>
        <v>#REF!</v>
      </c>
      <c r="K148" s="182">
        <f>VLOOKUP(I148,'[1]Données '!S129:T142,2,FALSE)</f>
        <v>71</v>
      </c>
      <c r="M148" s="25">
        <f>G148</f>
        <v>1.3888888888888888E-2</v>
      </c>
      <c r="P148" s="30" t="e">
        <f t="shared" ref="P148:P154" si="28">I148*F148</f>
        <v>#REF!</v>
      </c>
      <c r="Q148" s="38" t="e">
        <f t="shared" si="27"/>
        <v>#REF!</v>
      </c>
      <c r="R148" s="39" t="e">
        <f t="shared" si="27"/>
        <v>#REF!</v>
      </c>
      <c r="S148" s="40" t="e">
        <f t="shared" si="27"/>
        <v>#REF!</v>
      </c>
    </row>
    <row r="149" spans="2:19" x14ac:dyDescent="0.25">
      <c r="B149" s="154"/>
      <c r="D149" s="183"/>
      <c r="E149" s="184"/>
      <c r="F149" s="184"/>
      <c r="G149" s="184"/>
      <c r="H149" s="184"/>
      <c r="I149" s="184"/>
      <c r="J149" s="184"/>
      <c r="K149" s="185"/>
      <c r="M149" s="25"/>
      <c r="P149" s="30"/>
      <c r="R149" s="39"/>
    </row>
    <row r="150" spans="2:19" x14ac:dyDescent="0.25">
      <c r="B150" s="154"/>
      <c r="D150" s="183" t="s">
        <v>32</v>
      </c>
      <c r="E150" s="184"/>
      <c r="F150" s="184" t="e">
        <f>H150*G150*24</f>
        <v>#REF!</v>
      </c>
      <c r="G150" s="184">
        <v>4.1666666666666664E-2</v>
      </c>
      <c r="H150" s="184" t="e">
        <f>Q150*I150/100</f>
        <v>#REF!</v>
      </c>
      <c r="I150" s="184">
        <v>75</v>
      </c>
      <c r="J150" s="184" t="e">
        <f>(S150*K150)/100</f>
        <v>#REF!</v>
      </c>
      <c r="K150" s="185">
        <f>VLOOKUP(I150,'[1]Données '!S128:T141,2,FALSE)</f>
        <v>82</v>
      </c>
      <c r="N150" s="24">
        <f>G150</f>
        <v>4.1666666666666664E-2</v>
      </c>
      <c r="P150" s="30" t="e">
        <f t="shared" si="28"/>
        <v>#REF!</v>
      </c>
      <c r="Q150" s="38" t="e">
        <f>Q148</f>
        <v>#REF!</v>
      </c>
      <c r="R150" s="39" t="e">
        <f>R148</f>
        <v>#REF!</v>
      </c>
      <c r="S150" s="40" t="e">
        <f>S148</f>
        <v>#REF!</v>
      </c>
    </row>
    <row r="151" spans="2:19" x14ac:dyDescent="0.25">
      <c r="B151" s="154"/>
      <c r="D151" s="183"/>
      <c r="E151" s="184"/>
      <c r="F151" s="184"/>
      <c r="G151" s="184"/>
      <c r="H151" s="184"/>
      <c r="I151" s="184"/>
      <c r="J151" s="184"/>
      <c r="K151" s="185"/>
      <c r="N151" s="24"/>
      <c r="P151" s="30"/>
      <c r="R151" s="39"/>
    </row>
    <row r="152" spans="2:19" x14ac:dyDescent="0.25">
      <c r="B152" s="154"/>
      <c r="D152" s="183" t="s">
        <v>26</v>
      </c>
      <c r="E152" s="184"/>
      <c r="F152" s="184" t="e">
        <f>F148</f>
        <v>#REF!</v>
      </c>
      <c r="G152" s="184">
        <v>1.0416666666666666E-2</v>
      </c>
      <c r="H152" s="184" t="e">
        <f>H148</f>
        <v>#REF!</v>
      </c>
      <c r="I152" s="184">
        <f>I148</f>
        <v>65</v>
      </c>
      <c r="J152" s="184" t="e">
        <f>J148</f>
        <v>#REF!</v>
      </c>
      <c r="K152" s="185">
        <f>K148</f>
        <v>71</v>
      </c>
      <c r="M152" s="25">
        <f>G152</f>
        <v>1.0416666666666666E-2</v>
      </c>
      <c r="P152" s="30" t="e">
        <f t="shared" si="28"/>
        <v>#REF!</v>
      </c>
      <c r="Q152" s="38" t="e">
        <f>Q150</f>
        <v>#REF!</v>
      </c>
      <c r="R152" s="39" t="e">
        <f>R150</f>
        <v>#REF!</v>
      </c>
      <c r="S152" s="40" t="e">
        <f>S150</f>
        <v>#REF!</v>
      </c>
    </row>
    <row r="153" spans="2:19" x14ac:dyDescent="0.25">
      <c r="B153" s="154"/>
      <c r="D153" s="183" t="s">
        <v>32</v>
      </c>
      <c r="E153" s="184"/>
      <c r="F153" s="184" t="e">
        <f>F150</f>
        <v>#REF!</v>
      </c>
      <c r="G153" s="184">
        <v>0</v>
      </c>
      <c r="H153" s="184" t="e">
        <f>H150</f>
        <v>#REF!</v>
      </c>
      <c r="I153" s="184">
        <f>I150</f>
        <v>75</v>
      </c>
      <c r="J153" s="184" t="e">
        <f>J150</f>
        <v>#REF!</v>
      </c>
      <c r="K153" s="185">
        <f>K150</f>
        <v>82</v>
      </c>
      <c r="N153" s="24">
        <f>G153</f>
        <v>0</v>
      </c>
      <c r="P153" s="30" t="e">
        <f t="shared" si="28"/>
        <v>#REF!</v>
      </c>
      <c r="Q153" s="38" t="e">
        <f t="shared" ref="Q153:S168" si="29">Q152</f>
        <v>#REF!</v>
      </c>
      <c r="R153" s="39" t="e">
        <f t="shared" si="29"/>
        <v>#REF!</v>
      </c>
      <c r="S153" s="40" t="e">
        <f t="shared" si="29"/>
        <v>#REF!</v>
      </c>
    </row>
    <row r="154" spans="2:19" ht="13.8" thickBot="1" x14ac:dyDescent="0.3">
      <c r="B154" s="155"/>
      <c r="D154" s="186" t="s">
        <v>26</v>
      </c>
      <c r="E154" s="187"/>
      <c r="F154" s="187" t="e">
        <f t="shared" ref="F154" si="30">F152</f>
        <v>#REF!</v>
      </c>
      <c r="G154" s="187">
        <v>0</v>
      </c>
      <c r="H154" s="187" t="e">
        <f t="shared" ref="H154:K154" si="31">H152</f>
        <v>#REF!</v>
      </c>
      <c r="I154" s="187">
        <f t="shared" si="31"/>
        <v>65</v>
      </c>
      <c r="J154" s="187" t="e">
        <f t="shared" si="31"/>
        <v>#REF!</v>
      </c>
      <c r="K154" s="188">
        <f t="shared" si="31"/>
        <v>71</v>
      </c>
      <c r="M154" s="25">
        <f>G154</f>
        <v>0</v>
      </c>
      <c r="P154" s="30" t="e">
        <f t="shared" si="28"/>
        <v>#REF!</v>
      </c>
      <c r="Q154" s="38" t="e">
        <f t="shared" si="29"/>
        <v>#REF!</v>
      </c>
      <c r="R154" s="39" t="e">
        <f t="shared" si="29"/>
        <v>#REF!</v>
      </c>
      <c r="S154" s="40" t="e">
        <f t="shared" si="29"/>
        <v>#REF!</v>
      </c>
    </row>
    <row r="155" spans="2:19" ht="13.8" thickTop="1" x14ac:dyDescent="0.25">
      <c r="M155" s="32"/>
      <c r="N155" s="32"/>
      <c r="O155" s="32"/>
      <c r="Q155" s="38" t="e">
        <f t="shared" si="29"/>
        <v>#REF!</v>
      </c>
      <c r="R155" s="39" t="e">
        <f t="shared" si="29"/>
        <v>#REF!</v>
      </c>
      <c r="S155" s="40" t="e">
        <f t="shared" si="29"/>
        <v>#REF!</v>
      </c>
    </row>
    <row r="156" spans="2:19" ht="13.8" thickBot="1" x14ac:dyDescent="0.3">
      <c r="M156" s="32"/>
      <c r="N156" s="32"/>
      <c r="O156" s="32"/>
      <c r="Q156" s="38" t="e">
        <f t="shared" si="29"/>
        <v>#REF!</v>
      </c>
      <c r="R156" s="39" t="e">
        <f t="shared" si="29"/>
        <v>#REF!</v>
      </c>
      <c r="S156" s="40" t="e">
        <f t="shared" si="29"/>
        <v>#REF!</v>
      </c>
    </row>
    <row r="157" spans="2:19" ht="27" thickTop="1" thickBot="1" x14ac:dyDescent="0.3">
      <c r="B157" s="150" t="s">
        <v>39</v>
      </c>
      <c r="C157" s="151"/>
      <c r="D157" s="151"/>
      <c r="E157" s="151"/>
      <c r="F157" s="151"/>
      <c r="G157" s="151"/>
      <c r="H157" s="151"/>
      <c r="I157" s="151"/>
      <c r="J157" s="151"/>
      <c r="K157" s="152"/>
      <c r="M157" s="26">
        <f>SUM(M159:M179)</f>
        <v>0</v>
      </c>
      <c r="N157" s="27">
        <f>SUM(N159:N179)</f>
        <v>0</v>
      </c>
      <c r="O157" s="28">
        <f>SUM(O159:O179)</f>
        <v>0</v>
      </c>
      <c r="P157" s="30">
        <f>SUM(P159:P179)/100</f>
        <v>0</v>
      </c>
      <c r="Q157" s="38" t="e">
        <f t="shared" si="29"/>
        <v>#REF!</v>
      </c>
      <c r="R157" s="39" t="e">
        <f t="shared" si="29"/>
        <v>#REF!</v>
      </c>
      <c r="S157" s="40" t="e">
        <f t="shared" si="29"/>
        <v>#REF!</v>
      </c>
    </row>
    <row r="158" spans="2:19" ht="14.4" thickTop="1" thickBot="1" x14ac:dyDescent="0.3">
      <c r="M158" s="1"/>
      <c r="N158" s="1"/>
      <c r="O158" s="1"/>
      <c r="Q158" s="38" t="e">
        <f t="shared" si="29"/>
        <v>#REF!</v>
      </c>
      <c r="R158" s="39" t="e">
        <f t="shared" si="29"/>
        <v>#REF!</v>
      </c>
      <c r="S158" s="40" t="e">
        <f t="shared" si="29"/>
        <v>#REF!</v>
      </c>
    </row>
    <row r="159" spans="2:19" ht="24" thickTop="1" x14ac:dyDescent="0.25">
      <c r="B159" s="153" t="s">
        <v>27</v>
      </c>
      <c r="D159" s="189" t="s">
        <v>28</v>
      </c>
      <c r="E159" s="190"/>
      <c r="F159" s="190"/>
      <c r="G159" s="190"/>
      <c r="H159" s="190"/>
      <c r="I159" s="190"/>
      <c r="J159" s="190"/>
      <c r="K159" s="191"/>
      <c r="P159" s="31"/>
      <c r="Q159" s="38" t="e">
        <f t="shared" si="29"/>
        <v>#REF!</v>
      </c>
      <c r="R159" s="39" t="e">
        <f t="shared" si="29"/>
        <v>#REF!</v>
      </c>
      <c r="S159" s="40" t="e">
        <f t="shared" si="29"/>
        <v>#REF!</v>
      </c>
    </row>
    <row r="160" spans="2:19" ht="12.45" customHeight="1" x14ac:dyDescent="0.25">
      <c r="B160" s="154"/>
      <c r="D160" s="180" t="s">
        <v>91</v>
      </c>
      <c r="E160" s="181"/>
      <c r="F160" s="181"/>
      <c r="G160" s="181"/>
      <c r="H160" s="181"/>
      <c r="I160" s="181"/>
      <c r="J160" s="181"/>
      <c r="K160" s="182"/>
      <c r="M160" s="19">
        <f>G160</f>
        <v>0</v>
      </c>
      <c r="P160" s="30">
        <f>I160*F160</f>
        <v>0</v>
      </c>
      <c r="Q160" s="38" t="e">
        <f t="shared" si="29"/>
        <v>#REF!</v>
      </c>
      <c r="R160" s="39" t="e">
        <f t="shared" si="29"/>
        <v>#REF!</v>
      </c>
      <c r="S160" s="40" t="e">
        <f t="shared" si="29"/>
        <v>#REF!</v>
      </c>
    </row>
    <row r="161" spans="2:19" ht="12.45" customHeight="1" x14ac:dyDescent="0.25">
      <c r="B161" s="154"/>
      <c r="D161" s="183"/>
      <c r="E161" s="184"/>
      <c r="F161" s="184"/>
      <c r="G161" s="184"/>
      <c r="H161" s="184"/>
      <c r="I161" s="184"/>
      <c r="J161" s="184"/>
      <c r="K161" s="185"/>
      <c r="O161" s="23">
        <f>D161*G161</f>
        <v>0</v>
      </c>
      <c r="P161" s="30">
        <f>I161*F161*D161</f>
        <v>0</v>
      </c>
      <c r="Q161" s="38" t="e">
        <f t="shared" si="29"/>
        <v>#REF!</v>
      </c>
      <c r="R161" s="39" t="e">
        <f t="shared" si="29"/>
        <v>#REF!</v>
      </c>
      <c r="S161" s="40" t="e">
        <f t="shared" si="29"/>
        <v>#REF!</v>
      </c>
    </row>
    <row r="162" spans="2:19" ht="12.45" customHeight="1" x14ac:dyDescent="0.25">
      <c r="B162" s="154"/>
      <c r="D162" s="183"/>
      <c r="E162" s="184"/>
      <c r="F162" s="184"/>
      <c r="G162" s="184"/>
      <c r="H162" s="184"/>
      <c r="I162" s="184"/>
      <c r="J162" s="184"/>
      <c r="K162" s="185"/>
      <c r="N162" s="24">
        <f>G162*D161</f>
        <v>0</v>
      </c>
      <c r="P162" s="30">
        <f>I162*F162*D161</f>
        <v>0</v>
      </c>
      <c r="Q162" s="38" t="e">
        <f t="shared" si="29"/>
        <v>#REF!</v>
      </c>
      <c r="R162" s="39" t="e">
        <f t="shared" si="29"/>
        <v>#REF!</v>
      </c>
      <c r="S162" s="40" t="e">
        <f t="shared" si="29"/>
        <v>#REF!</v>
      </c>
    </row>
    <row r="163" spans="2:19" ht="12.45" customHeight="1" x14ac:dyDescent="0.25">
      <c r="B163" s="154"/>
      <c r="D163" s="183"/>
      <c r="E163" s="184"/>
      <c r="F163" s="184"/>
      <c r="G163" s="184"/>
      <c r="H163" s="184"/>
      <c r="I163" s="184"/>
      <c r="J163" s="184"/>
      <c r="K163" s="185"/>
      <c r="M163" s="25">
        <f>G163</f>
        <v>0</v>
      </c>
      <c r="P163" s="30">
        <f>I163*F163</f>
        <v>0</v>
      </c>
      <c r="Q163" s="38" t="e">
        <f t="shared" si="29"/>
        <v>#REF!</v>
      </c>
      <c r="R163" s="39" t="e">
        <f t="shared" si="29"/>
        <v>#REF!</v>
      </c>
      <c r="S163" s="40" t="e">
        <f t="shared" si="29"/>
        <v>#REF!</v>
      </c>
    </row>
    <row r="164" spans="2:19" ht="12.45" customHeight="1" x14ac:dyDescent="0.25">
      <c r="B164" s="154"/>
      <c r="D164" s="183"/>
      <c r="E164" s="184"/>
      <c r="F164" s="184"/>
      <c r="G164" s="184"/>
      <c r="H164" s="184"/>
      <c r="I164" s="184"/>
      <c r="J164" s="184"/>
      <c r="K164" s="185"/>
      <c r="O164" s="23">
        <f>D164*G164</f>
        <v>0</v>
      </c>
      <c r="P164" s="30">
        <f>I164*F164*D164</f>
        <v>0</v>
      </c>
      <c r="Q164" s="38" t="e">
        <f t="shared" si="29"/>
        <v>#REF!</v>
      </c>
      <c r="R164" s="39" t="e">
        <f t="shared" si="29"/>
        <v>#REF!</v>
      </c>
      <c r="S164" s="40" t="e">
        <f t="shared" si="29"/>
        <v>#REF!</v>
      </c>
    </row>
    <row r="165" spans="2:19" ht="12.45" customHeight="1" x14ac:dyDescent="0.25">
      <c r="B165" s="154"/>
      <c r="D165" s="183"/>
      <c r="E165" s="184"/>
      <c r="F165" s="184"/>
      <c r="G165" s="184"/>
      <c r="H165" s="184"/>
      <c r="I165" s="184"/>
      <c r="J165" s="184"/>
      <c r="K165" s="185"/>
      <c r="N165" s="24">
        <f>G165*D164</f>
        <v>0</v>
      </c>
      <c r="P165" s="30">
        <f>I165*F165*D164</f>
        <v>0</v>
      </c>
      <c r="Q165" s="38" t="e">
        <f t="shared" si="29"/>
        <v>#REF!</v>
      </c>
      <c r="R165" s="39" t="e">
        <f t="shared" si="29"/>
        <v>#REF!</v>
      </c>
      <c r="S165" s="40" t="e">
        <f t="shared" si="29"/>
        <v>#REF!</v>
      </c>
    </row>
    <row r="166" spans="2:19" ht="13.05" customHeight="1" thickBot="1" x14ac:dyDescent="0.3">
      <c r="B166" s="154"/>
      <c r="D166" s="186"/>
      <c r="E166" s="187"/>
      <c r="F166" s="187"/>
      <c r="G166" s="187"/>
      <c r="H166" s="187"/>
      <c r="I166" s="187"/>
      <c r="J166" s="187"/>
      <c r="K166" s="188"/>
      <c r="M166" s="25">
        <f>G166</f>
        <v>0</v>
      </c>
      <c r="P166" s="30">
        <f>I166*F166</f>
        <v>0</v>
      </c>
      <c r="Q166" s="38" t="e">
        <f t="shared" si="29"/>
        <v>#REF!</v>
      </c>
      <c r="R166" s="39" t="e">
        <f t="shared" si="29"/>
        <v>#REF!</v>
      </c>
      <c r="S166" s="40" t="e">
        <f t="shared" si="29"/>
        <v>#REF!</v>
      </c>
    </row>
    <row r="167" spans="2:19" ht="14.4" thickTop="1" thickBot="1" x14ac:dyDescent="0.3">
      <c r="B167" s="154"/>
      <c r="M167" s="1"/>
      <c r="N167" s="1"/>
      <c r="O167" s="1"/>
      <c r="Q167" s="38" t="e">
        <f t="shared" si="29"/>
        <v>#REF!</v>
      </c>
      <c r="R167" s="39" t="e">
        <f t="shared" si="29"/>
        <v>#REF!</v>
      </c>
      <c r="S167" s="40" t="e">
        <f t="shared" si="29"/>
        <v>#REF!</v>
      </c>
    </row>
    <row r="168" spans="2:19" ht="24" thickTop="1" x14ac:dyDescent="0.25">
      <c r="B168" s="154"/>
      <c r="D168" s="189" t="s">
        <v>20</v>
      </c>
      <c r="E168" s="190"/>
      <c r="F168" s="190"/>
      <c r="G168" s="190"/>
      <c r="H168" s="190"/>
      <c r="I168" s="190"/>
      <c r="J168" s="190"/>
      <c r="K168" s="191"/>
      <c r="M168" s="25"/>
      <c r="P168" s="29"/>
      <c r="Q168" s="38" t="e">
        <f t="shared" si="29"/>
        <v>#REF!</v>
      </c>
      <c r="R168" s="39" t="e">
        <f t="shared" si="29"/>
        <v>#REF!</v>
      </c>
      <c r="S168" s="40" t="e">
        <f t="shared" si="29"/>
        <v>#REF!</v>
      </c>
    </row>
    <row r="169" spans="2:19" ht="26.55" customHeight="1" x14ac:dyDescent="0.25">
      <c r="B169" s="154"/>
      <c r="D169" s="180" t="s">
        <v>64</v>
      </c>
      <c r="E169" s="181"/>
      <c r="F169" s="181"/>
      <c r="G169" s="181"/>
      <c r="H169" s="181"/>
      <c r="I169" s="181"/>
      <c r="J169" s="181"/>
      <c r="K169" s="182"/>
      <c r="M169" s="25">
        <f>G169</f>
        <v>0</v>
      </c>
      <c r="P169" s="30">
        <f>I169*F169</f>
        <v>0</v>
      </c>
      <c r="Q169" s="38" t="e">
        <f t="shared" ref="Q169:S170" si="32">Q167</f>
        <v>#REF!</v>
      </c>
      <c r="R169" s="39" t="e">
        <f t="shared" si="32"/>
        <v>#REF!</v>
      </c>
      <c r="S169" s="40" t="e">
        <f t="shared" si="32"/>
        <v>#REF!</v>
      </c>
    </row>
    <row r="170" spans="2:19" ht="26.55" customHeight="1" thickBot="1" x14ac:dyDescent="0.3">
      <c r="B170" s="154"/>
      <c r="D170" s="186"/>
      <c r="E170" s="187"/>
      <c r="F170" s="187"/>
      <c r="G170" s="187"/>
      <c r="H170" s="187"/>
      <c r="I170" s="187"/>
      <c r="J170" s="187"/>
      <c r="K170" s="188"/>
      <c r="M170" s="25">
        <f>G170</f>
        <v>0</v>
      </c>
      <c r="P170" s="30">
        <f>I170*F170</f>
        <v>0</v>
      </c>
      <c r="Q170" s="38" t="e">
        <f t="shared" si="32"/>
        <v>#REF!</v>
      </c>
      <c r="R170" s="39" t="e">
        <f t="shared" si="32"/>
        <v>#REF!</v>
      </c>
      <c r="S170" s="40" t="e">
        <f t="shared" si="32"/>
        <v>#REF!</v>
      </c>
    </row>
    <row r="171" spans="2:19" ht="14.4" thickTop="1" thickBot="1" x14ac:dyDescent="0.3">
      <c r="B171" s="154"/>
      <c r="M171" s="1"/>
      <c r="N171" s="1"/>
      <c r="O171" s="1"/>
      <c r="Q171" s="38" t="e">
        <f>Q170</f>
        <v>#REF!</v>
      </c>
      <c r="R171" s="39" t="e">
        <f>R170</f>
        <v>#REF!</v>
      </c>
      <c r="S171" s="40" t="e">
        <f>S170</f>
        <v>#REF!</v>
      </c>
    </row>
    <row r="172" spans="2:19" ht="24" thickTop="1" x14ac:dyDescent="0.25">
      <c r="B172" s="154"/>
      <c r="D172" s="189" t="s">
        <v>31</v>
      </c>
      <c r="E172" s="190"/>
      <c r="F172" s="190"/>
      <c r="G172" s="190"/>
      <c r="H172" s="190"/>
      <c r="I172" s="190"/>
      <c r="J172" s="190"/>
      <c r="K172" s="191"/>
      <c r="P172" s="30"/>
      <c r="Q172" s="38" t="e">
        <f t="shared" ref="Q172:S173" si="33">Q171</f>
        <v>#REF!</v>
      </c>
      <c r="R172" s="39" t="e">
        <f t="shared" si="33"/>
        <v>#REF!</v>
      </c>
      <c r="S172" s="40" t="e">
        <f t="shared" si="33"/>
        <v>#REF!</v>
      </c>
    </row>
    <row r="173" spans="2:19" ht="21" customHeight="1" x14ac:dyDescent="0.25">
      <c r="B173" s="154"/>
      <c r="D173" s="180" t="s">
        <v>92</v>
      </c>
      <c r="E173" s="181"/>
      <c r="F173" s="181"/>
      <c r="G173" s="181"/>
      <c r="H173" s="181"/>
      <c r="I173" s="181"/>
      <c r="J173" s="181"/>
      <c r="K173" s="182"/>
      <c r="M173" s="25">
        <f>G173</f>
        <v>0</v>
      </c>
      <c r="P173" s="30">
        <f t="shared" ref="P173" si="34">I173*F173</f>
        <v>0</v>
      </c>
      <c r="Q173" s="38" t="e">
        <f t="shared" si="33"/>
        <v>#REF!</v>
      </c>
      <c r="R173" s="39" t="e">
        <f t="shared" si="33"/>
        <v>#REF!</v>
      </c>
      <c r="S173" s="40" t="e">
        <f t="shared" si="33"/>
        <v>#REF!</v>
      </c>
    </row>
    <row r="174" spans="2:19" ht="21" customHeight="1" x14ac:dyDescent="0.25">
      <c r="B174" s="154"/>
      <c r="D174" s="183"/>
      <c r="E174" s="184"/>
      <c r="F174" s="184"/>
      <c r="G174" s="184"/>
      <c r="H174" s="184"/>
      <c r="I174" s="184"/>
      <c r="J174" s="184"/>
      <c r="K174" s="185"/>
      <c r="M174" s="25"/>
      <c r="P174" s="30"/>
      <c r="R174" s="39"/>
    </row>
    <row r="175" spans="2:19" ht="12.45" customHeight="1" x14ac:dyDescent="0.25">
      <c r="B175" s="154"/>
      <c r="D175" s="183"/>
      <c r="E175" s="184"/>
      <c r="F175" s="184"/>
      <c r="G175" s="184"/>
      <c r="H175" s="184"/>
      <c r="I175" s="184"/>
      <c r="J175" s="184"/>
      <c r="K175" s="185"/>
      <c r="N175" s="24">
        <f>G175</f>
        <v>0</v>
      </c>
      <c r="P175" s="30">
        <f t="shared" ref="P175" si="35">I175*F175</f>
        <v>0</v>
      </c>
      <c r="Q175" s="38" t="e">
        <f>Q173</f>
        <v>#REF!</v>
      </c>
      <c r="R175" s="39" t="e">
        <f>R173</f>
        <v>#REF!</v>
      </c>
      <c r="S175" s="40" t="e">
        <f>S173</f>
        <v>#REF!</v>
      </c>
    </row>
    <row r="176" spans="2:19" ht="12.45" customHeight="1" x14ac:dyDescent="0.25">
      <c r="B176" s="154"/>
      <c r="D176" s="183"/>
      <c r="E176" s="184"/>
      <c r="F176" s="184"/>
      <c r="G176" s="184"/>
      <c r="H176" s="184"/>
      <c r="I176" s="184"/>
      <c r="J176" s="184"/>
      <c r="K176" s="185"/>
      <c r="N176" s="24"/>
      <c r="P176" s="30"/>
      <c r="R176" s="39"/>
    </row>
    <row r="177" spans="2:19" ht="12.45" customHeight="1" x14ac:dyDescent="0.25">
      <c r="B177" s="154"/>
      <c r="D177" s="183"/>
      <c r="E177" s="184"/>
      <c r="F177" s="184"/>
      <c r="G177" s="184"/>
      <c r="H177" s="184"/>
      <c r="I177" s="184"/>
      <c r="J177" s="184"/>
      <c r="K177" s="185"/>
      <c r="M177" s="25">
        <f>G177</f>
        <v>0</v>
      </c>
      <c r="P177" s="30">
        <f t="shared" ref="P177:P179" si="36">I177*F177</f>
        <v>0</v>
      </c>
      <c r="Q177" s="38" t="e">
        <f>Q175</f>
        <v>#REF!</v>
      </c>
      <c r="R177" s="39" t="e">
        <f>R175</f>
        <v>#REF!</v>
      </c>
      <c r="S177" s="40" t="e">
        <f>S175</f>
        <v>#REF!</v>
      </c>
    </row>
    <row r="178" spans="2:19" ht="12.45" customHeight="1" x14ac:dyDescent="0.25">
      <c r="B178" s="154"/>
      <c r="D178" s="183"/>
      <c r="E178" s="184"/>
      <c r="F178" s="184"/>
      <c r="G178" s="184"/>
      <c r="H178" s="184"/>
      <c r="I178" s="184"/>
      <c r="J178" s="184"/>
      <c r="K178" s="185"/>
      <c r="N178" s="24">
        <f>G178</f>
        <v>0</v>
      </c>
      <c r="P178" s="30">
        <f t="shared" si="36"/>
        <v>0</v>
      </c>
      <c r="Q178" s="38" t="e">
        <f t="shared" ref="Q178:S193" si="37">Q177</f>
        <v>#REF!</v>
      </c>
      <c r="R178" s="39" t="e">
        <f t="shared" si="37"/>
        <v>#REF!</v>
      </c>
      <c r="S178" s="40" t="e">
        <f t="shared" si="37"/>
        <v>#REF!</v>
      </c>
    </row>
    <row r="179" spans="2:19" ht="13.05" customHeight="1" thickBot="1" x14ac:dyDescent="0.3">
      <c r="B179" s="155"/>
      <c r="D179" s="186"/>
      <c r="E179" s="187"/>
      <c r="F179" s="187"/>
      <c r="G179" s="187"/>
      <c r="H179" s="187"/>
      <c r="I179" s="187"/>
      <c r="J179" s="187"/>
      <c r="K179" s="188"/>
      <c r="M179" s="25">
        <f>G179</f>
        <v>0</v>
      </c>
      <c r="P179" s="30">
        <f t="shared" si="36"/>
        <v>0</v>
      </c>
      <c r="Q179" s="38" t="e">
        <f t="shared" si="37"/>
        <v>#REF!</v>
      </c>
      <c r="R179" s="39" t="e">
        <f t="shared" si="37"/>
        <v>#REF!</v>
      </c>
      <c r="S179" s="40" t="e">
        <f t="shared" si="37"/>
        <v>#REF!</v>
      </c>
    </row>
    <row r="180" spans="2:19" ht="13.8" thickTop="1" x14ac:dyDescent="0.25">
      <c r="M180" s="32"/>
      <c r="N180" s="32"/>
      <c r="O180" s="32"/>
      <c r="Q180" s="38" t="e">
        <f t="shared" si="37"/>
        <v>#REF!</v>
      </c>
      <c r="R180" s="39" t="e">
        <f t="shared" si="37"/>
        <v>#REF!</v>
      </c>
      <c r="S180" s="40" t="e">
        <f t="shared" si="37"/>
        <v>#REF!</v>
      </c>
    </row>
    <row r="181" spans="2:19" ht="13.8" thickBot="1" x14ac:dyDescent="0.3">
      <c r="M181" s="32"/>
      <c r="N181" s="32"/>
      <c r="O181" s="32"/>
      <c r="Q181" s="38" t="e">
        <f t="shared" si="37"/>
        <v>#REF!</v>
      </c>
      <c r="R181" s="39" t="e">
        <f t="shared" si="37"/>
        <v>#REF!</v>
      </c>
      <c r="S181" s="40" t="e">
        <f t="shared" si="37"/>
        <v>#REF!</v>
      </c>
    </row>
    <row r="182" spans="2:19" ht="27" thickTop="1" thickBot="1" x14ac:dyDescent="0.3">
      <c r="B182" s="150" t="s">
        <v>40</v>
      </c>
      <c r="C182" s="151"/>
      <c r="D182" s="151"/>
      <c r="E182" s="151"/>
      <c r="F182" s="151"/>
      <c r="G182" s="151"/>
      <c r="H182" s="151"/>
      <c r="I182" s="151"/>
      <c r="J182" s="151"/>
      <c r="K182" s="152"/>
      <c r="M182" s="26">
        <f>SUM(M184:M205)</f>
        <v>0</v>
      </c>
      <c r="N182" s="27">
        <f>SUM(N184:N205)</f>
        <v>0</v>
      </c>
      <c r="O182" s="28">
        <f>SUM(O184:O205)</f>
        <v>0</v>
      </c>
      <c r="P182" s="30">
        <f>SUM(P184:P205)/100</f>
        <v>0</v>
      </c>
      <c r="Q182" s="38" t="e">
        <f t="shared" si="37"/>
        <v>#REF!</v>
      </c>
      <c r="R182" s="39" t="e">
        <f t="shared" si="37"/>
        <v>#REF!</v>
      </c>
      <c r="S182" s="40" t="e">
        <f t="shared" si="37"/>
        <v>#REF!</v>
      </c>
    </row>
    <row r="183" spans="2:19" ht="14.4" thickTop="1" thickBot="1" x14ac:dyDescent="0.3">
      <c r="M183" s="1"/>
      <c r="N183" s="1"/>
      <c r="O183" s="1"/>
      <c r="Q183" s="38" t="e">
        <f t="shared" si="37"/>
        <v>#REF!</v>
      </c>
      <c r="R183" s="39" t="e">
        <f t="shared" si="37"/>
        <v>#REF!</v>
      </c>
      <c r="S183" s="40" t="e">
        <f t="shared" si="37"/>
        <v>#REF!</v>
      </c>
    </row>
    <row r="184" spans="2:19" ht="24" thickTop="1" x14ac:dyDescent="0.25">
      <c r="B184" s="153" t="s">
        <v>27</v>
      </c>
      <c r="D184" s="189" t="s">
        <v>28</v>
      </c>
      <c r="E184" s="190"/>
      <c r="F184" s="190"/>
      <c r="G184" s="190"/>
      <c r="H184" s="190"/>
      <c r="I184" s="190"/>
      <c r="J184" s="190"/>
      <c r="K184" s="191"/>
      <c r="P184" s="31"/>
      <c r="Q184" s="38" t="e">
        <f t="shared" si="37"/>
        <v>#REF!</v>
      </c>
      <c r="R184" s="39" t="e">
        <f t="shared" si="37"/>
        <v>#REF!</v>
      </c>
      <c r="S184" s="40" t="e">
        <f t="shared" si="37"/>
        <v>#REF!</v>
      </c>
    </row>
    <row r="185" spans="2:19" ht="12.45" customHeight="1" x14ac:dyDescent="0.25">
      <c r="B185" s="154"/>
      <c r="D185" s="180" t="s">
        <v>93</v>
      </c>
      <c r="E185" s="181"/>
      <c r="F185" s="181"/>
      <c r="G185" s="181"/>
      <c r="H185" s="181"/>
      <c r="I185" s="181"/>
      <c r="J185" s="181"/>
      <c r="K185" s="182"/>
      <c r="M185" s="19">
        <f>G185</f>
        <v>0</v>
      </c>
      <c r="P185" s="30">
        <f>I185*F185</f>
        <v>0</v>
      </c>
      <c r="Q185" s="38" t="e">
        <f t="shared" si="37"/>
        <v>#REF!</v>
      </c>
      <c r="R185" s="39" t="e">
        <f t="shared" si="37"/>
        <v>#REF!</v>
      </c>
      <c r="S185" s="40" t="e">
        <f t="shared" si="37"/>
        <v>#REF!</v>
      </c>
    </row>
    <row r="186" spans="2:19" ht="12.45" customHeight="1" x14ac:dyDescent="0.25">
      <c r="B186" s="154"/>
      <c r="D186" s="183"/>
      <c r="E186" s="184"/>
      <c r="F186" s="184"/>
      <c r="G186" s="184"/>
      <c r="H186" s="184"/>
      <c r="I186" s="184"/>
      <c r="J186" s="184"/>
      <c r="K186" s="185"/>
      <c r="O186" s="23">
        <f>D186*G186</f>
        <v>0</v>
      </c>
      <c r="P186" s="30">
        <f>I186*F186*D186</f>
        <v>0</v>
      </c>
      <c r="Q186" s="38" t="e">
        <f t="shared" si="37"/>
        <v>#REF!</v>
      </c>
      <c r="R186" s="39" t="e">
        <f t="shared" si="37"/>
        <v>#REF!</v>
      </c>
      <c r="S186" s="40" t="e">
        <f t="shared" si="37"/>
        <v>#REF!</v>
      </c>
    </row>
    <row r="187" spans="2:19" ht="12.45" customHeight="1" x14ac:dyDescent="0.25">
      <c r="B187" s="154"/>
      <c r="D187" s="183"/>
      <c r="E187" s="184"/>
      <c r="F187" s="184"/>
      <c r="G187" s="184"/>
      <c r="H187" s="184"/>
      <c r="I187" s="184"/>
      <c r="J187" s="184"/>
      <c r="K187" s="185"/>
      <c r="N187" s="24">
        <f>G187*D186</f>
        <v>0</v>
      </c>
      <c r="P187" s="30">
        <f>I187*F187*D186</f>
        <v>0</v>
      </c>
      <c r="Q187" s="38" t="e">
        <f t="shared" si="37"/>
        <v>#REF!</v>
      </c>
      <c r="R187" s="39" t="e">
        <f t="shared" si="37"/>
        <v>#REF!</v>
      </c>
      <c r="S187" s="40" t="e">
        <f t="shared" si="37"/>
        <v>#REF!</v>
      </c>
    </row>
    <row r="188" spans="2:19" ht="12.45" customHeight="1" x14ac:dyDescent="0.25">
      <c r="B188" s="154"/>
      <c r="D188" s="183"/>
      <c r="E188" s="184"/>
      <c r="F188" s="184"/>
      <c r="G188" s="184"/>
      <c r="H188" s="184"/>
      <c r="I188" s="184"/>
      <c r="J188" s="184"/>
      <c r="K188" s="185"/>
      <c r="M188" s="25">
        <f>G188</f>
        <v>0</v>
      </c>
      <c r="P188" s="30">
        <f>I188*F188</f>
        <v>0</v>
      </c>
      <c r="Q188" s="38" t="e">
        <f t="shared" si="37"/>
        <v>#REF!</v>
      </c>
      <c r="R188" s="39" t="e">
        <f t="shared" si="37"/>
        <v>#REF!</v>
      </c>
      <c r="S188" s="40" t="e">
        <f t="shared" si="37"/>
        <v>#REF!</v>
      </c>
    </row>
    <row r="189" spans="2:19" ht="12.45" customHeight="1" x14ac:dyDescent="0.25">
      <c r="B189" s="154"/>
      <c r="D189" s="183"/>
      <c r="E189" s="184"/>
      <c r="F189" s="184"/>
      <c r="G189" s="184"/>
      <c r="H189" s="184"/>
      <c r="I189" s="184"/>
      <c r="J189" s="184"/>
      <c r="K189" s="185"/>
      <c r="O189" s="23">
        <f>D189*G189</f>
        <v>0</v>
      </c>
      <c r="P189" s="30">
        <f>I189*F189*D189</f>
        <v>0</v>
      </c>
      <c r="Q189" s="38" t="e">
        <f t="shared" si="37"/>
        <v>#REF!</v>
      </c>
      <c r="R189" s="39" t="e">
        <f t="shared" si="37"/>
        <v>#REF!</v>
      </c>
      <c r="S189" s="40" t="e">
        <f t="shared" si="37"/>
        <v>#REF!</v>
      </c>
    </row>
    <row r="190" spans="2:19" ht="12.45" customHeight="1" x14ac:dyDescent="0.25">
      <c r="B190" s="154"/>
      <c r="D190" s="183"/>
      <c r="E190" s="184"/>
      <c r="F190" s="184"/>
      <c r="G190" s="184"/>
      <c r="H190" s="184"/>
      <c r="I190" s="184"/>
      <c r="J190" s="184"/>
      <c r="K190" s="185"/>
      <c r="N190" s="24">
        <f>G190*D189</f>
        <v>0</v>
      </c>
      <c r="P190" s="30">
        <f>I190*F190*D189</f>
        <v>0</v>
      </c>
      <c r="Q190" s="38" t="e">
        <f t="shared" si="37"/>
        <v>#REF!</v>
      </c>
      <c r="R190" s="39" t="e">
        <f t="shared" si="37"/>
        <v>#REF!</v>
      </c>
      <c r="S190" s="40" t="e">
        <f t="shared" si="37"/>
        <v>#REF!</v>
      </c>
    </row>
    <row r="191" spans="2:19" ht="13.05" customHeight="1" thickBot="1" x14ac:dyDescent="0.3">
      <c r="B191" s="154"/>
      <c r="D191" s="186"/>
      <c r="E191" s="187"/>
      <c r="F191" s="187"/>
      <c r="G191" s="187"/>
      <c r="H191" s="187"/>
      <c r="I191" s="187"/>
      <c r="J191" s="187"/>
      <c r="K191" s="188"/>
      <c r="M191" s="25">
        <f>G191</f>
        <v>0</v>
      </c>
      <c r="P191" s="30">
        <f>I191*F191</f>
        <v>0</v>
      </c>
      <c r="Q191" s="38" t="e">
        <f t="shared" si="37"/>
        <v>#REF!</v>
      </c>
      <c r="R191" s="39" t="e">
        <f t="shared" si="37"/>
        <v>#REF!</v>
      </c>
      <c r="S191" s="40" t="e">
        <f t="shared" si="37"/>
        <v>#REF!</v>
      </c>
    </row>
    <row r="192" spans="2:19" ht="14.4" thickTop="1" thickBot="1" x14ac:dyDescent="0.3">
      <c r="B192" s="154"/>
      <c r="M192" s="1"/>
      <c r="N192" s="1"/>
      <c r="O192" s="1"/>
      <c r="Q192" s="38" t="e">
        <f t="shared" si="37"/>
        <v>#REF!</v>
      </c>
      <c r="R192" s="39" t="e">
        <f t="shared" si="37"/>
        <v>#REF!</v>
      </c>
      <c r="S192" s="40" t="e">
        <f t="shared" si="37"/>
        <v>#REF!</v>
      </c>
    </row>
    <row r="193" spans="2:19" ht="24" thickTop="1" x14ac:dyDescent="0.25">
      <c r="B193" s="154"/>
      <c r="D193" s="189" t="s">
        <v>20</v>
      </c>
      <c r="E193" s="190"/>
      <c r="F193" s="190"/>
      <c r="G193" s="190"/>
      <c r="H193" s="190"/>
      <c r="I193" s="190"/>
      <c r="J193" s="190"/>
      <c r="K193" s="191"/>
      <c r="M193" s="25"/>
      <c r="P193" s="29"/>
      <c r="Q193" s="38" t="e">
        <f t="shared" si="37"/>
        <v>#REF!</v>
      </c>
      <c r="R193" s="39" t="e">
        <f t="shared" si="37"/>
        <v>#REF!</v>
      </c>
      <c r="S193" s="40" t="e">
        <f t="shared" si="37"/>
        <v>#REF!</v>
      </c>
    </row>
    <row r="194" spans="2:19" ht="26.55" customHeight="1" x14ac:dyDescent="0.25">
      <c r="B194" s="154"/>
      <c r="D194" s="180" t="s">
        <v>94</v>
      </c>
      <c r="E194" s="181"/>
      <c r="F194" s="181"/>
      <c r="G194" s="181"/>
      <c r="H194" s="181"/>
      <c r="I194" s="181"/>
      <c r="J194" s="181"/>
      <c r="K194" s="182"/>
      <c r="M194" s="25">
        <f>G194</f>
        <v>0</v>
      </c>
      <c r="P194" s="30">
        <f>I194*F194</f>
        <v>0</v>
      </c>
      <c r="Q194" s="38" t="e">
        <f t="shared" ref="Q194:S194" si="38">Q192</f>
        <v>#REF!</v>
      </c>
      <c r="R194" s="39" t="e">
        <f t="shared" si="38"/>
        <v>#REF!</v>
      </c>
      <c r="S194" s="40" t="e">
        <f t="shared" si="38"/>
        <v>#REF!</v>
      </c>
    </row>
    <row r="195" spans="2:19" ht="26.55" customHeight="1" x14ac:dyDescent="0.25">
      <c r="B195" s="154"/>
      <c r="D195" s="183"/>
      <c r="E195" s="184"/>
      <c r="F195" s="184"/>
      <c r="G195" s="184"/>
      <c r="H195" s="184"/>
      <c r="I195" s="184"/>
      <c r="J195" s="184"/>
      <c r="K195" s="185"/>
      <c r="M195" s="25"/>
      <c r="P195" s="30"/>
      <c r="R195" s="39"/>
    </row>
    <row r="196" spans="2:19" ht="26.55" customHeight="1" thickBot="1" x14ac:dyDescent="0.3">
      <c r="B196" s="154"/>
      <c r="D196" s="186"/>
      <c r="E196" s="187"/>
      <c r="F196" s="187"/>
      <c r="G196" s="187"/>
      <c r="H196" s="187"/>
      <c r="I196" s="187"/>
      <c r="J196" s="187"/>
      <c r="K196" s="188"/>
      <c r="M196" s="25">
        <f>G196</f>
        <v>0</v>
      </c>
      <c r="P196" s="30">
        <f>I196*F196</f>
        <v>0</v>
      </c>
      <c r="Q196" s="38" t="e">
        <f t="shared" ref="Q196:S196" si="39">Q193</f>
        <v>#REF!</v>
      </c>
      <c r="R196" s="39" t="e">
        <f t="shared" si="39"/>
        <v>#REF!</v>
      </c>
      <c r="S196" s="40" t="e">
        <f t="shared" si="39"/>
        <v>#REF!</v>
      </c>
    </row>
    <row r="197" spans="2:19" ht="14.4" thickTop="1" thickBot="1" x14ac:dyDescent="0.3">
      <c r="B197" s="154"/>
      <c r="M197" s="1"/>
      <c r="N197" s="1"/>
      <c r="O197" s="1"/>
      <c r="Q197" s="38" t="e">
        <f t="shared" ref="Q197:S199" si="40">Q196</f>
        <v>#REF!</v>
      </c>
      <c r="R197" s="39" t="e">
        <f t="shared" si="40"/>
        <v>#REF!</v>
      </c>
      <c r="S197" s="40" t="e">
        <f t="shared" si="40"/>
        <v>#REF!</v>
      </c>
    </row>
    <row r="198" spans="2:19" ht="24" thickTop="1" x14ac:dyDescent="0.25">
      <c r="B198" s="154"/>
      <c r="D198" s="189" t="s">
        <v>31</v>
      </c>
      <c r="E198" s="190"/>
      <c r="F198" s="190"/>
      <c r="G198" s="190"/>
      <c r="H198" s="190"/>
      <c r="I198" s="190"/>
      <c r="J198" s="190"/>
      <c r="K198" s="191"/>
      <c r="P198" s="30"/>
      <c r="Q198" s="38" t="e">
        <f t="shared" si="40"/>
        <v>#REF!</v>
      </c>
      <c r="R198" s="39" t="e">
        <f t="shared" si="40"/>
        <v>#REF!</v>
      </c>
      <c r="S198" s="40" t="e">
        <f t="shared" si="40"/>
        <v>#REF!</v>
      </c>
    </row>
    <row r="199" spans="2:19" ht="21" customHeight="1" x14ac:dyDescent="0.25">
      <c r="B199" s="154"/>
      <c r="D199" s="180" t="s">
        <v>72</v>
      </c>
      <c r="E199" s="181"/>
      <c r="F199" s="181"/>
      <c r="G199" s="181"/>
      <c r="H199" s="181"/>
      <c r="I199" s="181"/>
      <c r="J199" s="181"/>
      <c r="K199" s="182"/>
      <c r="M199" s="25">
        <f>G199</f>
        <v>0</v>
      </c>
      <c r="P199" s="30">
        <f t="shared" ref="P199" si="41">I199*F199</f>
        <v>0</v>
      </c>
      <c r="Q199" s="38" t="e">
        <f t="shared" si="40"/>
        <v>#REF!</v>
      </c>
      <c r="R199" s="39" t="e">
        <f t="shared" si="40"/>
        <v>#REF!</v>
      </c>
      <c r="S199" s="40" t="e">
        <f t="shared" si="40"/>
        <v>#REF!</v>
      </c>
    </row>
    <row r="200" spans="2:19" ht="21" customHeight="1" x14ac:dyDescent="0.25">
      <c r="B200" s="154"/>
      <c r="D200" s="183"/>
      <c r="E200" s="184"/>
      <c r="F200" s="184"/>
      <c r="G200" s="184"/>
      <c r="H200" s="184"/>
      <c r="I200" s="184"/>
      <c r="J200" s="184"/>
      <c r="K200" s="185"/>
      <c r="M200" s="25"/>
      <c r="P200" s="30"/>
      <c r="R200" s="39"/>
    </row>
    <row r="201" spans="2:19" ht="12.45" customHeight="1" x14ac:dyDescent="0.25">
      <c r="B201" s="154"/>
      <c r="D201" s="183"/>
      <c r="E201" s="184"/>
      <c r="F201" s="184"/>
      <c r="G201" s="184"/>
      <c r="H201" s="184"/>
      <c r="I201" s="184"/>
      <c r="J201" s="184"/>
      <c r="K201" s="185"/>
      <c r="N201" s="24">
        <f>G201</f>
        <v>0</v>
      </c>
      <c r="P201" s="30">
        <f t="shared" ref="P201" si="42">I201*F201</f>
        <v>0</v>
      </c>
      <c r="Q201" s="38" t="e">
        <f>Q199</f>
        <v>#REF!</v>
      </c>
      <c r="R201" s="39" t="e">
        <f>R199</f>
        <v>#REF!</v>
      </c>
      <c r="S201" s="40" t="e">
        <f>S199</f>
        <v>#REF!</v>
      </c>
    </row>
    <row r="202" spans="2:19" ht="12.45" customHeight="1" x14ac:dyDescent="0.25">
      <c r="B202" s="154"/>
      <c r="D202" s="183"/>
      <c r="E202" s="184"/>
      <c r="F202" s="184"/>
      <c r="G202" s="184"/>
      <c r="H202" s="184"/>
      <c r="I202" s="184"/>
      <c r="J202" s="184"/>
      <c r="K202" s="185"/>
      <c r="N202" s="24"/>
      <c r="P202" s="30"/>
      <c r="R202" s="39"/>
    </row>
    <row r="203" spans="2:19" ht="12.45" customHeight="1" x14ac:dyDescent="0.25">
      <c r="B203" s="154"/>
      <c r="D203" s="183"/>
      <c r="E203" s="184"/>
      <c r="F203" s="184"/>
      <c r="G203" s="184"/>
      <c r="H203" s="184"/>
      <c r="I203" s="184"/>
      <c r="J203" s="184"/>
      <c r="K203" s="185"/>
      <c r="M203" s="25">
        <f>G203</f>
        <v>0</v>
      </c>
      <c r="P203" s="30">
        <f t="shared" ref="P203:P205" si="43">I203*F203</f>
        <v>0</v>
      </c>
      <c r="Q203" s="38" t="e">
        <f>Q201</f>
        <v>#REF!</v>
      </c>
      <c r="R203" s="39" t="e">
        <f>R201</f>
        <v>#REF!</v>
      </c>
      <c r="S203" s="40" t="e">
        <f>S201</f>
        <v>#REF!</v>
      </c>
    </row>
    <row r="204" spans="2:19" ht="12.45" customHeight="1" x14ac:dyDescent="0.25">
      <c r="B204" s="154"/>
      <c r="D204" s="183"/>
      <c r="E204" s="184"/>
      <c r="F204" s="184"/>
      <c r="G204" s="184"/>
      <c r="H204" s="184"/>
      <c r="I204" s="184"/>
      <c r="J204" s="184"/>
      <c r="K204" s="185"/>
      <c r="N204" s="24">
        <f>G204</f>
        <v>0</v>
      </c>
      <c r="P204" s="30">
        <f t="shared" si="43"/>
        <v>0</v>
      </c>
      <c r="Q204" s="38" t="e">
        <f t="shared" ref="Q204:S219" si="44">Q203</f>
        <v>#REF!</v>
      </c>
      <c r="R204" s="39" t="e">
        <f t="shared" si="44"/>
        <v>#REF!</v>
      </c>
      <c r="S204" s="40" t="e">
        <f t="shared" si="44"/>
        <v>#REF!</v>
      </c>
    </row>
    <row r="205" spans="2:19" ht="13.05" customHeight="1" thickBot="1" x14ac:dyDescent="0.3">
      <c r="B205" s="155"/>
      <c r="D205" s="186"/>
      <c r="E205" s="187"/>
      <c r="F205" s="187"/>
      <c r="G205" s="187"/>
      <c r="H205" s="187"/>
      <c r="I205" s="187"/>
      <c r="J205" s="187"/>
      <c r="K205" s="188"/>
      <c r="M205" s="25">
        <f>G205</f>
        <v>0</v>
      </c>
      <c r="P205" s="30">
        <f t="shared" si="43"/>
        <v>0</v>
      </c>
      <c r="Q205" s="38" t="e">
        <f t="shared" si="44"/>
        <v>#REF!</v>
      </c>
      <c r="R205" s="39" t="e">
        <f t="shared" si="44"/>
        <v>#REF!</v>
      </c>
      <c r="S205" s="40" t="e">
        <f t="shared" si="44"/>
        <v>#REF!</v>
      </c>
    </row>
    <row r="206" spans="2:19" ht="13.8" thickTop="1" x14ac:dyDescent="0.25">
      <c r="M206" s="32"/>
      <c r="N206" s="32"/>
      <c r="O206" s="32"/>
      <c r="Q206" s="38" t="e">
        <f t="shared" si="44"/>
        <v>#REF!</v>
      </c>
      <c r="R206" s="39" t="e">
        <f t="shared" si="44"/>
        <v>#REF!</v>
      </c>
      <c r="S206" s="40" t="e">
        <f t="shared" si="44"/>
        <v>#REF!</v>
      </c>
    </row>
    <row r="207" spans="2:19" ht="13.8" thickBot="1" x14ac:dyDescent="0.3">
      <c r="M207" s="32"/>
      <c r="N207" s="32"/>
      <c r="O207" s="32"/>
      <c r="Q207" s="38" t="e">
        <f t="shared" si="44"/>
        <v>#REF!</v>
      </c>
      <c r="R207" s="39" t="e">
        <f t="shared" si="44"/>
        <v>#REF!</v>
      </c>
      <c r="S207" s="40" t="e">
        <f t="shared" si="44"/>
        <v>#REF!</v>
      </c>
    </row>
    <row r="208" spans="2:19" ht="27" thickTop="1" thickBot="1" x14ac:dyDescent="0.3">
      <c r="B208" s="150" t="s">
        <v>41</v>
      </c>
      <c r="C208" s="151"/>
      <c r="D208" s="151"/>
      <c r="E208" s="151"/>
      <c r="F208" s="151"/>
      <c r="G208" s="151"/>
      <c r="H208" s="151"/>
      <c r="I208" s="151"/>
      <c r="J208" s="151"/>
      <c r="K208" s="152"/>
      <c r="M208" s="26">
        <f>SUM(M210:M230)</f>
        <v>0</v>
      </c>
      <c r="N208" s="27">
        <f>SUM(N210:N230)</f>
        <v>0</v>
      </c>
      <c r="O208" s="28">
        <f>SUM(O210:O230)</f>
        <v>0</v>
      </c>
      <c r="P208" s="30">
        <f>SUM(P210:P230)/100</f>
        <v>0</v>
      </c>
      <c r="Q208" s="38" t="e">
        <f t="shared" si="44"/>
        <v>#REF!</v>
      </c>
      <c r="R208" s="39" t="e">
        <f t="shared" si="44"/>
        <v>#REF!</v>
      </c>
      <c r="S208" s="40" t="e">
        <f t="shared" si="44"/>
        <v>#REF!</v>
      </c>
    </row>
    <row r="209" spans="2:19" ht="14.4" thickTop="1" thickBot="1" x14ac:dyDescent="0.3">
      <c r="M209" s="1"/>
      <c r="N209" s="1"/>
      <c r="O209" s="1"/>
      <c r="Q209" s="38" t="e">
        <f t="shared" si="44"/>
        <v>#REF!</v>
      </c>
      <c r="R209" s="39" t="e">
        <f t="shared" si="44"/>
        <v>#REF!</v>
      </c>
      <c r="S209" s="40" t="e">
        <f t="shared" si="44"/>
        <v>#REF!</v>
      </c>
    </row>
    <row r="210" spans="2:19" ht="24" thickTop="1" x14ac:dyDescent="0.25">
      <c r="B210" s="153" t="s">
        <v>45</v>
      </c>
      <c r="D210" s="189" t="s">
        <v>28</v>
      </c>
      <c r="E210" s="190"/>
      <c r="F210" s="190"/>
      <c r="G210" s="190"/>
      <c r="H210" s="190"/>
      <c r="I210" s="190"/>
      <c r="J210" s="190"/>
      <c r="K210" s="191"/>
      <c r="P210" s="31"/>
      <c r="Q210" s="38" t="e">
        <f t="shared" si="44"/>
        <v>#REF!</v>
      </c>
      <c r="R210" s="39" t="e">
        <f t="shared" si="44"/>
        <v>#REF!</v>
      </c>
      <c r="S210" s="40" t="e">
        <f t="shared" si="44"/>
        <v>#REF!</v>
      </c>
    </row>
    <row r="211" spans="2:19" ht="12.45" customHeight="1" x14ac:dyDescent="0.25">
      <c r="B211" s="154"/>
      <c r="D211" s="180" t="s">
        <v>95</v>
      </c>
      <c r="E211" s="181"/>
      <c r="F211" s="181"/>
      <c r="G211" s="181"/>
      <c r="H211" s="181"/>
      <c r="I211" s="181"/>
      <c r="J211" s="181"/>
      <c r="K211" s="182"/>
      <c r="M211" s="19">
        <f>G211</f>
        <v>0</v>
      </c>
      <c r="P211" s="30">
        <f>I211*F211</f>
        <v>0</v>
      </c>
      <c r="Q211" s="38" t="e">
        <f t="shared" si="44"/>
        <v>#REF!</v>
      </c>
      <c r="R211" s="39" t="e">
        <f t="shared" si="44"/>
        <v>#REF!</v>
      </c>
      <c r="S211" s="40" t="e">
        <f t="shared" si="44"/>
        <v>#REF!</v>
      </c>
    </row>
    <row r="212" spans="2:19" ht="12.45" customHeight="1" x14ac:dyDescent="0.25">
      <c r="B212" s="154"/>
      <c r="D212" s="183"/>
      <c r="E212" s="184"/>
      <c r="F212" s="184"/>
      <c r="G212" s="184"/>
      <c r="H212" s="184"/>
      <c r="I212" s="184"/>
      <c r="J212" s="184"/>
      <c r="K212" s="185"/>
      <c r="O212" s="23">
        <f>D212*G212</f>
        <v>0</v>
      </c>
      <c r="P212" s="30">
        <f>I212*F212*D212</f>
        <v>0</v>
      </c>
      <c r="Q212" s="38" t="e">
        <f t="shared" si="44"/>
        <v>#REF!</v>
      </c>
      <c r="R212" s="39" t="e">
        <f t="shared" si="44"/>
        <v>#REF!</v>
      </c>
      <c r="S212" s="40" t="e">
        <f t="shared" si="44"/>
        <v>#REF!</v>
      </c>
    </row>
    <row r="213" spans="2:19" ht="12.45" customHeight="1" x14ac:dyDescent="0.25">
      <c r="B213" s="154"/>
      <c r="D213" s="183"/>
      <c r="E213" s="184"/>
      <c r="F213" s="184"/>
      <c r="G213" s="184"/>
      <c r="H213" s="184"/>
      <c r="I213" s="184"/>
      <c r="J213" s="184"/>
      <c r="K213" s="185"/>
      <c r="N213" s="24">
        <f>G213*D212</f>
        <v>0</v>
      </c>
      <c r="P213" s="30">
        <f>I213*F213*D212</f>
        <v>0</v>
      </c>
      <c r="Q213" s="38" t="e">
        <f t="shared" si="44"/>
        <v>#REF!</v>
      </c>
      <c r="R213" s="39" t="e">
        <f t="shared" si="44"/>
        <v>#REF!</v>
      </c>
      <c r="S213" s="40" t="e">
        <f t="shared" si="44"/>
        <v>#REF!</v>
      </c>
    </row>
    <row r="214" spans="2:19" ht="12.45" customHeight="1" x14ac:dyDescent="0.25">
      <c r="B214" s="154"/>
      <c r="D214" s="183"/>
      <c r="E214" s="184"/>
      <c r="F214" s="184"/>
      <c r="G214" s="184"/>
      <c r="H214" s="184"/>
      <c r="I214" s="184"/>
      <c r="J214" s="184"/>
      <c r="K214" s="185"/>
      <c r="M214" s="25">
        <f>G214</f>
        <v>0</v>
      </c>
      <c r="P214" s="30">
        <f>I214*F214</f>
        <v>0</v>
      </c>
      <c r="Q214" s="38" t="e">
        <f t="shared" si="44"/>
        <v>#REF!</v>
      </c>
      <c r="R214" s="39" t="e">
        <f t="shared" si="44"/>
        <v>#REF!</v>
      </c>
      <c r="S214" s="40" t="e">
        <f t="shared" si="44"/>
        <v>#REF!</v>
      </c>
    </row>
    <row r="215" spans="2:19" ht="12.45" customHeight="1" x14ac:dyDescent="0.25">
      <c r="B215" s="154"/>
      <c r="D215" s="183"/>
      <c r="E215" s="184"/>
      <c r="F215" s="184"/>
      <c r="G215" s="184"/>
      <c r="H215" s="184"/>
      <c r="I215" s="184"/>
      <c r="J215" s="184"/>
      <c r="K215" s="185"/>
      <c r="O215" s="23">
        <f>D215*G215</f>
        <v>0</v>
      </c>
      <c r="P215" s="30">
        <f>I215*F215*D215</f>
        <v>0</v>
      </c>
      <c r="Q215" s="38" t="e">
        <f t="shared" si="44"/>
        <v>#REF!</v>
      </c>
      <c r="R215" s="39" t="e">
        <f t="shared" si="44"/>
        <v>#REF!</v>
      </c>
      <c r="S215" s="40" t="e">
        <f t="shared" si="44"/>
        <v>#REF!</v>
      </c>
    </row>
    <row r="216" spans="2:19" ht="12.45" customHeight="1" x14ac:dyDescent="0.25">
      <c r="B216" s="154"/>
      <c r="D216" s="183"/>
      <c r="E216" s="184"/>
      <c r="F216" s="184"/>
      <c r="G216" s="184"/>
      <c r="H216" s="184"/>
      <c r="I216" s="184"/>
      <c r="J216" s="184"/>
      <c r="K216" s="185"/>
      <c r="N216" s="24">
        <f>G216*D215</f>
        <v>0</v>
      </c>
      <c r="P216" s="30">
        <f>I216*F216*D215</f>
        <v>0</v>
      </c>
      <c r="Q216" s="38" t="e">
        <f t="shared" si="44"/>
        <v>#REF!</v>
      </c>
      <c r="R216" s="39" t="e">
        <f t="shared" si="44"/>
        <v>#REF!</v>
      </c>
      <c r="S216" s="40" t="e">
        <f t="shared" si="44"/>
        <v>#REF!</v>
      </c>
    </row>
    <row r="217" spans="2:19" ht="13.05" customHeight="1" thickBot="1" x14ac:dyDescent="0.3">
      <c r="B217" s="154"/>
      <c r="D217" s="186"/>
      <c r="E217" s="187"/>
      <c r="F217" s="187"/>
      <c r="G217" s="187"/>
      <c r="H217" s="187"/>
      <c r="I217" s="187"/>
      <c r="J217" s="187"/>
      <c r="K217" s="188"/>
      <c r="M217" s="25">
        <f>G217</f>
        <v>0</v>
      </c>
      <c r="P217" s="30">
        <f>I217*F217</f>
        <v>0</v>
      </c>
      <c r="Q217" s="38" t="e">
        <f t="shared" si="44"/>
        <v>#REF!</v>
      </c>
      <c r="R217" s="39" t="e">
        <f t="shared" si="44"/>
        <v>#REF!</v>
      </c>
      <c r="S217" s="40" t="e">
        <f t="shared" si="44"/>
        <v>#REF!</v>
      </c>
    </row>
    <row r="218" spans="2:19" ht="14.4" thickTop="1" thickBot="1" x14ac:dyDescent="0.3">
      <c r="B218" s="154"/>
      <c r="M218" s="1"/>
      <c r="N218" s="1"/>
      <c r="O218" s="1"/>
      <c r="Q218" s="38" t="e">
        <f t="shared" si="44"/>
        <v>#REF!</v>
      </c>
      <c r="R218" s="39" t="e">
        <f t="shared" si="44"/>
        <v>#REF!</v>
      </c>
      <c r="S218" s="40" t="e">
        <f t="shared" si="44"/>
        <v>#REF!</v>
      </c>
    </row>
    <row r="219" spans="2:19" ht="24" thickTop="1" x14ac:dyDescent="0.25">
      <c r="B219" s="154"/>
      <c r="D219" s="189" t="s">
        <v>20</v>
      </c>
      <c r="E219" s="190"/>
      <c r="F219" s="190"/>
      <c r="G219" s="190"/>
      <c r="H219" s="190"/>
      <c r="I219" s="190"/>
      <c r="J219" s="190"/>
      <c r="K219" s="191"/>
      <c r="M219" s="25"/>
      <c r="P219" s="29"/>
      <c r="Q219" s="38" t="e">
        <f t="shared" si="44"/>
        <v>#REF!</v>
      </c>
      <c r="R219" s="39" t="e">
        <f t="shared" si="44"/>
        <v>#REF!</v>
      </c>
      <c r="S219" s="40" t="e">
        <f t="shared" si="44"/>
        <v>#REF!</v>
      </c>
    </row>
    <row r="220" spans="2:19" ht="26.55" customHeight="1" x14ac:dyDescent="0.25">
      <c r="B220" s="154"/>
      <c r="D220" s="180" t="s">
        <v>96</v>
      </c>
      <c r="E220" s="181"/>
      <c r="F220" s="181"/>
      <c r="G220" s="181"/>
      <c r="H220" s="181"/>
      <c r="I220" s="181"/>
      <c r="J220" s="181"/>
      <c r="K220" s="182"/>
      <c r="M220" s="25">
        <f>G220</f>
        <v>0</v>
      </c>
      <c r="P220" s="30">
        <f>I220*F220</f>
        <v>0</v>
      </c>
      <c r="Q220" s="38" t="e">
        <f t="shared" ref="Q220:S221" si="45">Q218</f>
        <v>#REF!</v>
      </c>
      <c r="R220" s="39" t="e">
        <f t="shared" si="45"/>
        <v>#REF!</v>
      </c>
      <c r="S220" s="40" t="e">
        <f t="shared" si="45"/>
        <v>#REF!</v>
      </c>
    </row>
    <row r="221" spans="2:19" ht="26.55" customHeight="1" thickBot="1" x14ac:dyDescent="0.3">
      <c r="B221" s="154"/>
      <c r="D221" s="186"/>
      <c r="E221" s="187"/>
      <c r="F221" s="187"/>
      <c r="G221" s="187"/>
      <c r="H221" s="187"/>
      <c r="I221" s="187"/>
      <c r="J221" s="187"/>
      <c r="K221" s="188"/>
      <c r="M221" s="25">
        <f>G221</f>
        <v>0</v>
      </c>
      <c r="P221" s="30">
        <f>I221*F221</f>
        <v>0</v>
      </c>
      <c r="Q221" s="38" t="e">
        <f t="shared" si="45"/>
        <v>#REF!</v>
      </c>
      <c r="R221" s="39" t="e">
        <f t="shared" si="45"/>
        <v>#REF!</v>
      </c>
      <c r="S221" s="40" t="e">
        <f t="shared" si="45"/>
        <v>#REF!</v>
      </c>
    </row>
    <row r="222" spans="2:19" ht="14.4" thickTop="1" thickBot="1" x14ac:dyDescent="0.3">
      <c r="B222" s="154"/>
      <c r="M222" s="1"/>
      <c r="N222" s="1"/>
      <c r="O222" s="1"/>
      <c r="Q222" s="38" t="e">
        <f t="shared" ref="Q222:S237" si="46">Q221</f>
        <v>#REF!</v>
      </c>
      <c r="R222" s="39" t="e">
        <f t="shared" si="46"/>
        <v>#REF!</v>
      </c>
      <c r="S222" s="40" t="e">
        <f t="shared" si="46"/>
        <v>#REF!</v>
      </c>
    </row>
    <row r="223" spans="2:19" ht="24" thickTop="1" x14ac:dyDescent="0.25">
      <c r="B223" s="154"/>
      <c r="D223" s="189" t="s">
        <v>31</v>
      </c>
      <c r="E223" s="190"/>
      <c r="F223" s="190"/>
      <c r="G223" s="190"/>
      <c r="H223" s="190"/>
      <c r="I223" s="190"/>
      <c r="J223" s="190"/>
      <c r="K223" s="191"/>
      <c r="P223" s="30"/>
      <c r="Q223" s="38" t="e">
        <f t="shared" si="46"/>
        <v>#REF!</v>
      </c>
      <c r="R223" s="39" t="e">
        <f t="shared" si="46"/>
        <v>#REF!</v>
      </c>
      <c r="S223" s="40" t="e">
        <f t="shared" si="46"/>
        <v>#REF!</v>
      </c>
    </row>
    <row r="224" spans="2:19" ht="21" customHeight="1" x14ac:dyDescent="0.25">
      <c r="B224" s="154"/>
      <c r="D224" s="180" t="s">
        <v>97</v>
      </c>
      <c r="E224" s="181"/>
      <c r="F224" s="181"/>
      <c r="G224" s="181"/>
      <c r="H224" s="181"/>
      <c r="I224" s="181"/>
      <c r="J224" s="181"/>
      <c r="K224" s="182"/>
      <c r="M224" s="25">
        <f>G224</f>
        <v>0</v>
      </c>
      <c r="P224" s="30">
        <f t="shared" ref="P224" si="47">I224*F224</f>
        <v>0</v>
      </c>
      <c r="Q224" s="38" t="e">
        <f t="shared" si="46"/>
        <v>#REF!</v>
      </c>
      <c r="R224" s="39" t="e">
        <f t="shared" si="46"/>
        <v>#REF!</v>
      </c>
      <c r="S224" s="40" t="e">
        <f t="shared" si="46"/>
        <v>#REF!</v>
      </c>
    </row>
    <row r="225" spans="2:19" ht="21" customHeight="1" x14ac:dyDescent="0.25">
      <c r="B225" s="154"/>
      <c r="D225" s="183"/>
      <c r="E225" s="184"/>
      <c r="F225" s="184"/>
      <c r="G225" s="184"/>
      <c r="H225" s="184"/>
      <c r="I225" s="184"/>
      <c r="J225" s="184"/>
      <c r="K225" s="185"/>
      <c r="M225" s="25"/>
      <c r="P225" s="30"/>
      <c r="R225" s="39"/>
    </row>
    <row r="226" spans="2:19" ht="12.45" customHeight="1" x14ac:dyDescent="0.25">
      <c r="B226" s="154"/>
      <c r="D226" s="183"/>
      <c r="E226" s="184"/>
      <c r="F226" s="184"/>
      <c r="G226" s="184"/>
      <c r="H226" s="184"/>
      <c r="I226" s="184"/>
      <c r="J226" s="184"/>
      <c r="K226" s="185"/>
      <c r="N226" s="24">
        <f>G226</f>
        <v>0</v>
      </c>
      <c r="P226" s="30">
        <f t="shared" ref="P226" si="48">I226*F226</f>
        <v>0</v>
      </c>
      <c r="Q226" s="38" t="e">
        <f>Q224</f>
        <v>#REF!</v>
      </c>
      <c r="R226" s="39" t="e">
        <f>R224</f>
        <v>#REF!</v>
      </c>
      <c r="S226" s="40" t="e">
        <f>S224</f>
        <v>#REF!</v>
      </c>
    </row>
    <row r="227" spans="2:19" ht="12.45" customHeight="1" x14ac:dyDescent="0.25">
      <c r="B227" s="154"/>
      <c r="D227" s="183"/>
      <c r="E227" s="184"/>
      <c r="F227" s="184"/>
      <c r="G227" s="184"/>
      <c r="H227" s="184"/>
      <c r="I227" s="184"/>
      <c r="J227" s="184"/>
      <c r="K227" s="185"/>
      <c r="N227" s="24"/>
      <c r="P227" s="30"/>
      <c r="R227" s="39"/>
    </row>
    <row r="228" spans="2:19" ht="12.45" customHeight="1" x14ac:dyDescent="0.25">
      <c r="B228" s="154"/>
      <c r="D228" s="183"/>
      <c r="E228" s="184"/>
      <c r="F228" s="184"/>
      <c r="G228" s="184"/>
      <c r="H228" s="184"/>
      <c r="I228" s="184"/>
      <c r="J228" s="184"/>
      <c r="K228" s="185"/>
      <c r="M228" s="25">
        <f>G228</f>
        <v>0</v>
      </c>
      <c r="P228" s="30">
        <f t="shared" ref="P228:P230" si="49">I228*F228</f>
        <v>0</v>
      </c>
      <c r="Q228" s="38" t="e">
        <f>Q226</f>
        <v>#REF!</v>
      </c>
      <c r="R228" s="39" t="e">
        <f>R226</f>
        <v>#REF!</v>
      </c>
      <c r="S228" s="40" t="e">
        <f>S226</f>
        <v>#REF!</v>
      </c>
    </row>
    <row r="229" spans="2:19" ht="12.45" customHeight="1" x14ac:dyDescent="0.25">
      <c r="B229" s="154"/>
      <c r="D229" s="183"/>
      <c r="E229" s="184"/>
      <c r="F229" s="184"/>
      <c r="G229" s="184"/>
      <c r="H229" s="184"/>
      <c r="I229" s="184"/>
      <c r="J229" s="184"/>
      <c r="K229" s="185"/>
      <c r="N229" s="24">
        <f>G229</f>
        <v>0</v>
      </c>
      <c r="P229" s="30">
        <f t="shared" si="49"/>
        <v>0</v>
      </c>
      <c r="Q229" s="38" t="e">
        <f t="shared" ref="Q229:S230" si="50">Q228</f>
        <v>#REF!</v>
      </c>
      <c r="R229" s="39" t="e">
        <f t="shared" si="50"/>
        <v>#REF!</v>
      </c>
      <c r="S229" s="40" t="e">
        <f t="shared" si="50"/>
        <v>#REF!</v>
      </c>
    </row>
    <row r="230" spans="2:19" ht="13.05" customHeight="1" thickBot="1" x14ac:dyDescent="0.3">
      <c r="B230" s="155"/>
      <c r="D230" s="186"/>
      <c r="E230" s="187"/>
      <c r="F230" s="187"/>
      <c r="G230" s="187"/>
      <c r="H230" s="187"/>
      <c r="I230" s="187"/>
      <c r="J230" s="187"/>
      <c r="K230" s="188"/>
      <c r="M230" s="25">
        <f>G230</f>
        <v>0</v>
      </c>
      <c r="P230" s="30">
        <f t="shared" si="49"/>
        <v>0</v>
      </c>
      <c r="Q230" s="38" t="e">
        <f t="shared" si="50"/>
        <v>#REF!</v>
      </c>
      <c r="R230" s="39" t="e">
        <f t="shared" si="50"/>
        <v>#REF!</v>
      </c>
      <c r="S230" s="40" t="e">
        <f t="shared" si="50"/>
        <v>#REF!</v>
      </c>
    </row>
    <row r="231" spans="2:19" ht="13.8" thickTop="1" x14ac:dyDescent="0.25">
      <c r="M231" s="32"/>
      <c r="N231" s="32"/>
      <c r="O231" s="32"/>
      <c r="Q231" s="38" t="e">
        <f t="shared" si="46"/>
        <v>#REF!</v>
      </c>
      <c r="R231" s="39" t="e">
        <f t="shared" si="46"/>
        <v>#REF!</v>
      </c>
      <c r="S231" s="40" t="e">
        <f t="shared" si="46"/>
        <v>#REF!</v>
      </c>
    </row>
    <row r="232" spans="2:19" ht="13.8" thickBot="1" x14ac:dyDescent="0.3">
      <c r="M232" s="32"/>
      <c r="N232" s="32"/>
      <c r="O232" s="32"/>
      <c r="Q232" s="38" t="e">
        <f t="shared" si="46"/>
        <v>#REF!</v>
      </c>
      <c r="R232" s="39" t="e">
        <f t="shared" si="46"/>
        <v>#REF!</v>
      </c>
      <c r="S232" s="40" t="e">
        <f t="shared" si="46"/>
        <v>#REF!</v>
      </c>
    </row>
    <row r="233" spans="2:19" ht="27" thickTop="1" thickBot="1" x14ac:dyDescent="0.3">
      <c r="B233" s="150" t="s">
        <v>42</v>
      </c>
      <c r="C233" s="151"/>
      <c r="D233" s="151"/>
      <c r="E233" s="151"/>
      <c r="F233" s="151"/>
      <c r="G233" s="151"/>
      <c r="H233" s="151"/>
      <c r="I233" s="151"/>
      <c r="J233" s="151"/>
      <c r="K233" s="152"/>
      <c r="M233" s="26">
        <f>SUM(M235:M253)</f>
        <v>0</v>
      </c>
      <c r="N233" s="27">
        <f>SUM(N235:N253)</f>
        <v>0</v>
      </c>
      <c r="O233" s="28">
        <f>SUM(O235:O253)</f>
        <v>0</v>
      </c>
      <c r="P233" s="30">
        <f>SUM(P235:P253)/100</f>
        <v>0</v>
      </c>
      <c r="Q233" s="38" t="e">
        <f t="shared" si="46"/>
        <v>#REF!</v>
      </c>
      <c r="R233" s="39" t="e">
        <f t="shared" si="46"/>
        <v>#REF!</v>
      </c>
      <c r="S233" s="40" t="e">
        <f t="shared" si="46"/>
        <v>#REF!</v>
      </c>
    </row>
    <row r="234" spans="2:19" ht="14.4" thickTop="1" thickBot="1" x14ac:dyDescent="0.3">
      <c r="M234" s="1"/>
      <c r="N234" s="1"/>
      <c r="O234" s="1"/>
      <c r="Q234" s="38" t="e">
        <f t="shared" si="46"/>
        <v>#REF!</v>
      </c>
      <c r="R234" s="39" t="e">
        <f t="shared" si="46"/>
        <v>#REF!</v>
      </c>
      <c r="S234" s="40" t="e">
        <f t="shared" si="46"/>
        <v>#REF!</v>
      </c>
    </row>
    <row r="235" spans="2:19" ht="24" thickTop="1" x14ac:dyDescent="0.25">
      <c r="B235" s="153" t="s">
        <v>45</v>
      </c>
      <c r="D235" s="189" t="s">
        <v>73</v>
      </c>
      <c r="E235" s="190"/>
      <c r="F235" s="190"/>
      <c r="G235" s="190"/>
      <c r="H235" s="190"/>
      <c r="I235" s="190"/>
      <c r="J235" s="190"/>
      <c r="K235" s="191"/>
      <c r="P235" s="31"/>
      <c r="Q235" s="38" t="e">
        <f t="shared" si="46"/>
        <v>#REF!</v>
      </c>
      <c r="R235" s="39" t="e">
        <f t="shared" si="46"/>
        <v>#REF!</v>
      </c>
      <c r="S235" s="40" t="e">
        <f t="shared" si="46"/>
        <v>#REF!</v>
      </c>
    </row>
    <row r="236" spans="2:19" ht="12.45" customHeight="1" x14ac:dyDescent="0.25">
      <c r="B236" s="154"/>
      <c r="D236" s="180" t="s">
        <v>98</v>
      </c>
      <c r="E236" s="181"/>
      <c r="F236" s="181"/>
      <c r="G236" s="181"/>
      <c r="H236" s="181"/>
      <c r="I236" s="181"/>
      <c r="J236" s="181"/>
      <c r="K236" s="182"/>
      <c r="M236" s="19">
        <f>G236</f>
        <v>0</v>
      </c>
      <c r="P236" s="30">
        <f>I236*F236</f>
        <v>0</v>
      </c>
      <c r="Q236" s="38" t="e">
        <f t="shared" si="46"/>
        <v>#REF!</v>
      </c>
      <c r="R236" s="39" t="e">
        <f t="shared" si="46"/>
        <v>#REF!</v>
      </c>
      <c r="S236" s="40" t="e">
        <f t="shared" si="46"/>
        <v>#REF!</v>
      </c>
    </row>
    <row r="237" spans="2:19" ht="12.45" customHeight="1" x14ac:dyDescent="0.25">
      <c r="B237" s="154"/>
      <c r="D237" s="183"/>
      <c r="E237" s="184"/>
      <c r="F237" s="184"/>
      <c r="G237" s="184"/>
      <c r="H237" s="184"/>
      <c r="I237" s="184"/>
      <c r="J237" s="184"/>
      <c r="K237" s="185"/>
      <c r="O237" s="23">
        <f>D237*G237</f>
        <v>0</v>
      </c>
      <c r="P237" s="30">
        <f>I237*F237*D237</f>
        <v>0</v>
      </c>
      <c r="Q237" s="38" t="e">
        <f t="shared" si="46"/>
        <v>#REF!</v>
      </c>
      <c r="R237" s="39" t="e">
        <f t="shared" si="46"/>
        <v>#REF!</v>
      </c>
      <c r="S237" s="40" t="e">
        <f t="shared" si="46"/>
        <v>#REF!</v>
      </c>
    </row>
    <row r="238" spans="2:19" ht="12.45" customHeight="1" x14ac:dyDescent="0.25">
      <c r="B238" s="154"/>
      <c r="D238" s="183"/>
      <c r="E238" s="184"/>
      <c r="F238" s="184"/>
      <c r="G238" s="184"/>
      <c r="H238" s="184"/>
      <c r="I238" s="184"/>
      <c r="J238" s="184"/>
      <c r="K238" s="185"/>
      <c r="N238" s="24">
        <f>G238*D237</f>
        <v>0</v>
      </c>
      <c r="P238" s="30">
        <f>I238*F238*D237</f>
        <v>0</v>
      </c>
      <c r="Q238" s="38" t="e">
        <f t="shared" ref="Q238:S253" si="51">Q237</f>
        <v>#REF!</v>
      </c>
      <c r="R238" s="39" t="e">
        <f t="shared" si="51"/>
        <v>#REF!</v>
      </c>
      <c r="S238" s="40" t="e">
        <f t="shared" si="51"/>
        <v>#REF!</v>
      </c>
    </row>
    <row r="239" spans="2:19" ht="12.45" customHeight="1" x14ac:dyDescent="0.25">
      <c r="B239" s="154"/>
      <c r="D239" s="183"/>
      <c r="E239" s="184"/>
      <c r="F239" s="184"/>
      <c r="G239" s="184"/>
      <c r="H239" s="184"/>
      <c r="I239" s="184"/>
      <c r="J239" s="184"/>
      <c r="K239" s="185"/>
      <c r="M239" s="25">
        <f>G239</f>
        <v>0</v>
      </c>
      <c r="P239" s="30">
        <f>I239*F239</f>
        <v>0</v>
      </c>
      <c r="Q239" s="38" t="e">
        <f t="shared" si="51"/>
        <v>#REF!</v>
      </c>
      <c r="R239" s="39" t="e">
        <f t="shared" si="51"/>
        <v>#REF!</v>
      </c>
      <c r="S239" s="40" t="e">
        <f t="shared" si="51"/>
        <v>#REF!</v>
      </c>
    </row>
    <row r="240" spans="2:19" ht="12.45" customHeight="1" x14ac:dyDescent="0.25">
      <c r="B240" s="154"/>
      <c r="D240" s="183"/>
      <c r="E240" s="184"/>
      <c r="F240" s="184"/>
      <c r="G240" s="184"/>
      <c r="H240" s="184"/>
      <c r="I240" s="184"/>
      <c r="J240" s="184"/>
      <c r="K240" s="185"/>
      <c r="O240" s="23">
        <f>D240*G240</f>
        <v>0</v>
      </c>
      <c r="P240" s="30">
        <f>I240*F240*D240</f>
        <v>0</v>
      </c>
      <c r="Q240" s="38" t="e">
        <f t="shared" si="51"/>
        <v>#REF!</v>
      </c>
      <c r="R240" s="39" t="e">
        <f t="shared" si="51"/>
        <v>#REF!</v>
      </c>
      <c r="S240" s="40" t="e">
        <f t="shared" si="51"/>
        <v>#REF!</v>
      </c>
    </row>
    <row r="241" spans="2:19" ht="12.45" customHeight="1" x14ac:dyDescent="0.25">
      <c r="B241" s="154"/>
      <c r="D241" s="183"/>
      <c r="E241" s="184"/>
      <c r="F241" s="184"/>
      <c r="G241" s="184"/>
      <c r="H241" s="184"/>
      <c r="I241" s="184"/>
      <c r="J241" s="184"/>
      <c r="K241" s="185"/>
      <c r="N241" s="24">
        <f>G241*D240</f>
        <v>0</v>
      </c>
      <c r="P241" s="30">
        <f>I241*F241*D240</f>
        <v>0</v>
      </c>
      <c r="Q241" s="38" t="e">
        <f t="shared" si="51"/>
        <v>#REF!</v>
      </c>
      <c r="R241" s="39" t="e">
        <f t="shared" si="51"/>
        <v>#REF!</v>
      </c>
      <c r="S241" s="40" t="e">
        <f t="shared" si="51"/>
        <v>#REF!</v>
      </c>
    </row>
    <row r="242" spans="2:19" ht="13.05" customHeight="1" thickBot="1" x14ac:dyDescent="0.3">
      <c r="B242" s="154"/>
      <c r="D242" s="186"/>
      <c r="E242" s="187"/>
      <c r="F242" s="187"/>
      <c r="G242" s="187"/>
      <c r="H242" s="187"/>
      <c r="I242" s="187"/>
      <c r="J242" s="187"/>
      <c r="K242" s="188"/>
      <c r="M242" s="25">
        <f>G242</f>
        <v>0</v>
      </c>
      <c r="P242" s="30">
        <f>I242*F242</f>
        <v>0</v>
      </c>
      <c r="Q242" s="38" t="e">
        <f t="shared" si="51"/>
        <v>#REF!</v>
      </c>
      <c r="R242" s="39" t="e">
        <f t="shared" si="51"/>
        <v>#REF!</v>
      </c>
      <c r="S242" s="40" t="e">
        <f t="shared" si="51"/>
        <v>#REF!</v>
      </c>
    </row>
    <row r="243" spans="2:19" ht="14.4" thickTop="1" thickBot="1" x14ac:dyDescent="0.3">
      <c r="B243" s="154"/>
      <c r="M243" s="1"/>
      <c r="N243" s="1"/>
      <c r="O243" s="1"/>
      <c r="Q243" s="38" t="e">
        <f t="shared" si="51"/>
        <v>#REF!</v>
      </c>
      <c r="R243" s="39" t="e">
        <f t="shared" si="51"/>
        <v>#REF!</v>
      </c>
      <c r="S243" s="40" t="e">
        <f t="shared" si="51"/>
        <v>#REF!</v>
      </c>
    </row>
    <row r="244" spans="2:19" ht="24" thickTop="1" x14ac:dyDescent="0.25">
      <c r="B244" s="154"/>
      <c r="D244" s="189" t="s">
        <v>44</v>
      </c>
      <c r="E244" s="190"/>
      <c r="F244" s="190"/>
      <c r="G244" s="190"/>
      <c r="H244" s="190"/>
      <c r="I244" s="190"/>
      <c r="J244" s="190"/>
      <c r="K244" s="191"/>
      <c r="M244" s="25"/>
      <c r="P244" s="29"/>
      <c r="Q244" s="38" t="e">
        <f t="shared" si="51"/>
        <v>#REF!</v>
      </c>
      <c r="R244" s="39" t="e">
        <f t="shared" si="51"/>
        <v>#REF!</v>
      </c>
      <c r="S244" s="40" t="e">
        <f t="shared" si="51"/>
        <v>#REF!</v>
      </c>
    </row>
    <row r="245" spans="2:19" ht="26.55" customHeight="1" x14ac:dyDescent="0.25">
      <c r="B245" s="154"/>
      <c r="D245" s="180" t="s">
        <v>74</v>
      </c>
      <c r="E245" s="181"/>
      <c r="F245" s="181"/>
      <c r="G245" s="181"/>
      <c r="H245" s="181"/>
      <c r="I245" s="181"/>
      <c r="J245" s="181"/>
      <c r="K245" s="182"/>
      <c r="M245" s="25">
        <f>G245</f>
        <v>0</v>
      </c>
      <c r="P245" s="30">
        <f>I245*F245</f>
        <v>0</v>
      </c>
      <c r="Q245" s="38" t="e">
        <f t="shared" ref="Q245:S246" si="52">Q243</f>
        <v>#REF!</v>
      </c>
      <c r="R245" s="39" t="e">
        <f t="shared" si="52"/>
        <v>#REF!</v>
      </c>
      <c r="S245" s="40" t="e">
        <f t="shared" si="52"/>
        <v>#REF!</v>
      </c>
    </row>
    <row r="246" spans="2:19" ht="26.55" customHeight="1" thickBot="1" x14ac:dyDescent="0.3">
      <c r="B246" s="154"/>
      <c r="D246" s="186"/>
      <c r="E246" s="187"/>
      <c r="F246" s="187"/>
      <c r="G246" s="187"/>
      <c r="H246" s="187"/>
      <c r="I246" s="187"/>
      <c r="J246" s="187"/>
      <c r="K246" s="188"/>
      <c r="M246" s="25">
        <f>G246</f>
        <v>0</v>
      </c>
      <c r="P246" s="30">
        <f>I246*F246</f>
        <v>0</v>
      </c>
      <c r="Q246" s="38" t="e">
        <f t="shared" si="52"/>
        <v>#REF!</v>
      </c>
      <c r="R246" s="39" t="e">
        <f t="shared" si="52"/>
        <v>#REF!</v>
      </c>
      <c r="S246" s="40" t="e">
        <f t="shared" si="52"/>
        <v>#REF!</v>
      </c>
    </row>
    <row r="247" spans="2:19" ht="14.4" thickTop="1" thickBot="1" x14ac:dyDescent="0.3">
      <c r="B247" s="154"/>
      <c r="M247" s="1"/>
      <c r="N247" s="1"/>
      <c r="O247" s="1"/>
      <c r="Q247" s="38" t="e">
        <f t="shared" si="51"/>
        <v>#REF!</v>
      </c>
      <c r="R247" s="39" t="e">
        <f t="shared" si="51"/>
        <v>#REF!</v>
      </c>
      <c r="S247" s="40" t="e">
        <f t="shared" si="51"/>
        <v>#REF!</v>
      </c>
    </row>
    <row r="248" spans="2:19" ht="24" thickTop="1" x14ac:dyDescent="0.25">
      <c r="B248" s="154"/>
      <c r="D248" s="189" t="s">
        <v>75</v>
      </c>
      <c r="E248" s="190"/>
      <c r="F248" s="190" t="s">
        <v>1</v>
      </c>
      <c r="G248" s="190" t="s">
        <v>0</v>
      </c>
      <c r="H248" s="190" t="s">
        <v>21</v>
      </c>
      <c r="I248" s="190" t="s">
        <v>3</v>
      </c>
      <c r="J248" s="190" t="s">
        <v>22</v>
      </c>
      <c r="K248" s="191" t="s">
        <v>29</v>
      </c>
      <c r="P248" s="30"/>
      <c r="Q248" s="38" t="e">
        <f t="shared" si="51"/>
        <v>#REF!</v>
      </c>
      <c r="R248" s="39" t="e">
        <f t="shared" si="51"/>
        <v>#REF!</v>
      </c>
      <c r="S248" s="40" t="e">
        <f t="shared" si="51"/>
        <v>#REF!</v>
      </c>
    </row>
    <row r="249" spans="2:19" ht="21" customHeight="1" x14ac:dyDescent="0.25">
      <c r="B249" s="154"/>
      <c r="D249" s="192" t="s">
        <v>43</v>
      </c>
      <c r="E249" s="193"/>
      <c r="F249" s="193"/>
      <c r="G249" s="193"/>
      <c r="H249" s="193"/>
      <c r="I249" s="193"/>
      <c r="J249" s="193"/>
      <c r="K249" s="194"/>
      <c r="M249" s="25"/>
      <c r="P249" s="30"/>
      <c r="Q249" s="38" t="e">
        <f t="shared" si="51"/>
        <v>#REF!</v>
      </c>
      <c r="R249" s="39" t="e">
        <f t="shared" si="51"/>
        <v>#REF!</v>
      </c>
      <c r="S249" s="40" t="e">
        <f t="shared" si="51"/>
        <v>#REF!</v>
      </c>
    </row>
    <row r="250" spans="2:19" x14ac:dyDescent="0.25">
      <c r="B250" s="154"/>
      <c r="D250" s="195"/>
      <c r="E250" s="196"/>
      <c r="F250" s="196"/>
      <c r="G250" s="196"/>
      <c r="H250" s="196"/>
      <c r="I250" s="196"/>
      <c r="J250" s="196"/>
      <c r="K250" s="197"/>
      <c r="N250" s="24"/>
      <c r="P250" s="30"/>
      <c r="Q250" s="38" t="e">
        <f t="shared" si="51"/>
        <v>#REF!</v>
      </c>
      <c r="R250" s="39" t="e">
        <f t="shared" si="51"/>
        <v>#REF!</v>
      </c>
      <c r="S250" s="40" t="e">
        <f t="shared" si="51"/>
        <v>#REF!</v>
      </c>
    </row>
    <row r="251" spans="2:19" x14ac:dyDescent="0.25">
      <c r="B251" s="154"/>
      <c r="D251" s="195"/>
      <c r="E251" s="196"/>
      <c r="F251" s="196"/>
      <c r="G251" s="196"/>
      <c r="H251" s="196"/>
      <c r="I251" s="196"/>
      <c r="J251" s="196"/>
      <c r="K251" s="197"/>
      <c r="M251" s="25"/>
      <c r="P251" s="30"/>
      <c r="Q251" s="38" t="e">
        <f t="shared" si="51"/>
        <v>#REF!</v>
      </c>
      <c r="R251" s="39" t="e">
        <f t="shared" si="51"/>
        <v>#REF!</v>
      </c>
      <c r="S251" s="40" t="e">
        <f t="shared" si="51"/>
        <v>#REF!</v>
      </c>
    </row>
    <row r="252" spans="2:19" x14ac:dyDescent="0.25">
      <c r="B252" s="154"/>
      <c r="D252" s="195"/>
      <c r="E252" s="196"/>
      <c r="F252" s="196"/>
      <c r="G252" s="196"/>
      <c r="H252" s="196"/>
      <c r="I252" s="196"/>
      <c r="J252" s="196"/>
      <c r="K252" s="197"/>
      <c r="N252" s="24"/>
      <c r="P252" s="30"/>
      <c r="Q252" s="38" t="e">
        <f t="shared" si="51"/>
        <v>#REF!</v>
      </c>
      <c r="R252" s="39" t="e">
        <f t="shared" si="51"/>
        <v>#REF!</v>
      </c>
      <c r="S252" s="40" t="e">
        <f t="shared" si="51"/>
        <v>#REF!</v>
      </c>
    </row>
    <row r="253" spans="2:19" ht="13.8" thickBot="1" x14ac:dyDescent="0.3">
      <c r="B253" s="155"/>
      <c r="D253" s="198"/>
      <c r="E253" s="199"/>
      <c r="F253" s="199"/>
      <c r="G253" s="199"/>
      <c r="H253" s="199"/>
      <c r="I253" s="199"/>
      <c r="J253" s="199"/>
      <c r="K253" s="200"/>
      <c r="M253" s="25"/>
      <c r="P253" s="30"/>
      <c r="Q253" s="38" t="e">
        <f t="shared" si="51"/>
        <v>#REF!</v>
      </c>
      <c r="R253" s="39" t="e">
        <f t="shared" si="51"/>
        <v>#REF!</v>
      </c>
      <c r="S253" s="40" t="e">
        <f t="shared" si="51"/>
        <v>#REF!</v>
      </c>
    </row>
    <row r="254" spans="2:19" ht="13.8" thickTop="1" x14ac:dyDescent="0.25">
      <c r="M254" s="32"/>
      <c r="N254" s="32"/>
      <c r="O254" s="32"/>
    </row>
    <row r="255" spans="2:19" x14ac:dyDescent="0.25">
      <c r="M255" s="32"/>
      <c r="N255" s="32"/>
      <c r="O255" s="32"/>
    </row>
    <row r="256" spans="2:19" x14ac:dyDescent="0.25">
      <c r="M256" s="32"/>
      <c r="N256" s="32"/>
      <c r="O256" s="32"/>
    </row>
    <row r="257" spans="13:15" x14ac:dyDescent="0.25">
      <c r="M257" s="32"/>
      <c r="N257" s="32"/>
      <c r="O257" s="32"/>
    </row>
    <row r="258" spans="13:15" x14ac:dyDescent="0.25">
      <c r="M258" s="32"/>
      <c r="N258" s="32"/>
      <c r="O258" s="32"/>
    </row>
    <row r="259" spans="13:15" x14ac:dyDescent="0.25">
      <c r="M259" s="32"/>
      <c r="N259" s="32"/>
      <c r="O259" s="32"/>
    </row>
    <row r="260" spans="13:15" x14ac:dyDescent="0.25">
      <c r="M260" s="32"/>
      <c r="N260" s="32"/>
      <c r="O260" s="32"/>
    </row>
    <row r="261" spans="13:15" x14ac:dyDescent="0.25">
      <c r="M261" s="32"/>
      <c r="N261" s="32"/>
      <c r="O261" s="32"/>
    </row>
    <row r="262" spans="13:15" x14ac:dyDescent="0.25">
      <c r="M262" s="32"/>
      <c r="N262" s="32"/>
      <c r="O262" s="32"/>
    </row>
    <row r="263" spans="13:15" x14ac:dyDescent="0.25">
      <c r="M263" s="32"/>
      <c r="N263" s="32"/>
      <c r="O263" s="32"/>
    </row>
    <row r="264" spans="13:15" x14ac:dyDescent="0.25">
      <c r="M264" s="32"/>
      <c r="N264" s="32"/>
      <c r="O264" s="32"/>
    </row>
    <row r="265" spans="13:15" x14ac:dyDescent="0.25">
      <c r="M265" s="32"/>
      <c r="N265" s="32"/>
      <c r="O265" s="32"/>
    </row>
    <row r="266" spans="13:15" x14ac:dyDescent="0.25">
      <c r="M266" s="32"/>
      <c r="N266" s="32"/>
      <c r="O266" s="32"/>
    </row>
    <row r="267" spans="13:15" x14ac:dyDescent="0.25">
      <c r="M267" s="32"/>
      <c r="N267" s="32"/>
      <c r="O267" s="32"/>
    </row>
    <row r="268" spans="13:15" x14ac:dyDescent="0.25">
      <c r="M268" s="32"/>
      <c r="N268" s="32"/>
      <c r="O268" s="32"/>
    </row>
    <row r="269" spans="13:15" x14ac:dyDescent="0.25">
      <c r="M269" s="32"/>
      <c r="N269" s="32"/>
      <c r="O269" s="32"/>
    </row>
    <row r="270" spans="13:15" x14ac:dyDescent="0.25">
      <c r="M270" s="32"/>
      <c r="N270" s="32"/>
      <c r="O270" s="32"/>
    </row>
    <row r="271" spans="13:15" x14ac:dyDescent="0.25">
      <c r="M271" s="32"/>
      <c r="N271" s="32"/>
      <c r="O271" s="32"/>
    </row>
    <row r="272" spans="13:15" x14ac:dyDescent="0.25">
      <c r="M272" s="32"/>
      <c r="N272" s="32"/>
      <c r="O272" s="32"/>
    </row>
    <row r="273" spans="13:15" x14ac:dyDescent="0.25">
      <c r="M273" s="32"/>
      <c r="N273" s="32"/>
      <c r="O273" s="32"/>
    </row>
    <row r="274" spans="13:15" x14ac:dyDescent="0.25">
      <c r="M274" s="32"/>
      <c r="N274" s="32"/>
      <c r="O274" s="32"/>
    </row>
    <row r="275" spans="13:15" x14ac:dyDescent="0.25">
      <c r="M275" s="32"/>
      <c r="N275" s="32"/>
      <c r="O275" s="32"/>
    </row>
    <row r="276" spans="13:15" x14ac:dyDescent="0.25">
      <c r="M276" s="32"/>
      <c r="N276" s="32"/>
      <c r="O276" s="32"/>
    </row>
    <row r="277" spans="13:15" x14ac:dyDescent="0.25">
      <c r="M277" s="32"/>
      <c r="N277" s="32"/>
      <c r="O277" s="32"/>
    </row>
    <row r="278" spans="13:15" x14ac:dyDescent="0.25">
      <c r="M278" s="32"/>
      <c r="N278" s="32"/>
      <c r="O278" s="32"/>
    </row>
    <row r="279" spans="13:15" x14ac:dyDescent="0.25">
      <c r="M279" s="32"/>
      <c r="N279" s="32"/>
      <c r="O279" s="32"/>
    </row>
    <row r="280" spans="13:15" x14ac:dyDescent="0.25">
      <c r="M280" s="32"/>
      <c r="N280" s="32"/>
      <c r="O280" s="32"/>
    </row>
    <row r="281" spans="13:15" x14ac:dyDescent="0.25">
      <c r="M281" s="32"/>
      <c r="N281" s="32"/>
      <c r="O281" s="32"/>
    </row>
    <row r="282" spans="13:15" x14ac:dyDescent="0.25">
      <c r="M282" s="32"/>
      <c r="N282" s="32"/>
      <c r="O282" s="32"/>
    </row>
    <row r="283" spans="13:15" x14ac:dyDescent="0.25">
      <c r="M283" s="32"/>
      <c r="N283" s="32"/>
      <c r="O283" s="32"/>
    </row>
    <row r="284" spans="13:15" x14ac:dyDescent="0.25">
      <c r="M284" s="32"/>
      <c r="N284" s="32"/>
      <c r="O284" s="32"/>
    </row>
    <row r="285" spans="13:15" x14ac:dyDescent="0.25">
      <c r="M285" s="32"/>
      <c r="N285" s="32"/>
      <c r="O285" s="32"/>
    </row>
    <row r="286" spans="13:15" x14ac:dyDescent="0.25">
      <c r="M286" s="32"/>
      <c r="N286" s="32"/>
      <c r="O286" s="32"/>
    </row>
    <row r="287" spans="13:15" x14ac:dyDescent="0.25">
      <c r="M287" s="32"/>
      <c r="N287" s="32"/>
      <c r="O287" s="32"/>
    </row>
    <row r="288" spans="13:15" x14ac:dyDescent="0.25">
      <c r="M288" s="32"/>
      <c r="N288" s="32"/>
      <c r="O288" s="32"/>
    </row>
    <row r="289" spans="13:15" x14ac:dyDescent="0.25">
      <c r="M289" s="32"/>
      <c r="N289" s="32"/>
      <c r="O289" s="32"/>
    </row>
    <row r="290" spans="13:15" x14ac:dyDescent="0.25">
      <c r="M290" s="32"/>
      <c r="N290" s="32"/>
      <c r="O290" s="32"/>
    </row>
    <row r="291" spans="13:15" x14ac:dyDescent="0.25">
      <c r="M291" s="32"/>
      <c r="N291" s="32"/>
      <c r="O291" s="32"/>
    </row>
    <row r="292" spans="13:15" x14ac:dyDescent="0.25">
      <c r="M292" s="32"/>
      <c r="N292" s="32"/>
      <c r="O292" s="32"/>
    </row>
    <row r="293" spans="13:15" x14ac:dyDescent="0.25">
      <c r="M293" s="32"/>
      <c r="N293" s="32"/>
      <c r="O293" s="32"/>
    </row>
    <row r="294" spans="13:15" x14ac:dyDescent="0.25">
      <c r="M294" s="32"/>
      <c r="N294" s="32"/>
      <c r="O294" s="32"/>
    </row>
    <row r="295" spans="13:15" x14ac:dyDescent="0.25">
      <c r="M295" s="32"/>
      <c r="N295" s="32"/>
      <c r="O295" s="32"/>
    </row>
    <row r="296" spans="13:15" x14ac:dyDescent="0.25">
      <c r="M296" s="32"/>
      <c r="N296" s="32"/>
      <c r="O296" s="32"/>
    </row>
    <row r="297" spans="13:15" x14ac:dyDescent="0.25">
      <c r="M297" s="32"/>
      <c r="N297" s="32"/>
      <c r="O297" s="32"/>
    </row>
    <row r="298" spans="13:15" x14ac:dyDescent="0.25">
      <c r="M298" s="32"/>
      <c r="N298" s="32"/>
      <c r="O298" s="32"/>
    </row>
    <row r="299" spans="13:15" x14ac:dyDescent="0.25">
      <c r="M299" s="32"/>
      <c r="N299" s="32"/>
      <c r="O299" s="32"/>
    </row>
    <row r="300" spans="13:15" x14ac:dyDescent="0.25">
      <c r="M300" s="32"/>
      <c r="N300" s="32"/>
      <c r="O300" s="32"/>
    </row>
    <row r="301" spans="13:15" x14ac:dyDescent="0.25">
      <c r="M301" s="32"/>
      <c r="N301" s="32"/>
      <c r="O301" s="32"/>
    </row>
    <row r="302" spans="13:15" x14ac:dyDescent="0.25">
      <c r="M302" s="32"/>
      <c r="N302" s="32"/>
      <c r="O302" s="32"/>
    </row>
    <row r="303" spans="13:15" x14ac:dyDescent="0.25">
      <c r="M303" s="32"/>
      <c r="N303" s="32"/>
      <c r="O303" s="32"/>
    </row>
    <row r="304" spans="13:15" x14ac:dyDescent="0.25">
      <c r="M304" s="32"/>
      <c r="N304" s="32"/>
      <c r="O304" s="32"/>
    </row>
    <row r="305" spans="13:15" x14ac:dyDescent="0.25">
      <c r="M305" s="32"/>
      <c r="N305" s="32"/>
      <c r="O305" s="32"/>
    </row>
    <row r="306" spans="13:15" x14ac:dyDescent="0.25">
      <c r="M306" s="32"/>
      <c r="N306" s="32"/>
      <c r="O306" s="32"/>
    </row>
    <row r="307" spans="13:15" x14ac:dyDescent="0.25">
      <c r="M307" s="32"/>
      <c r="N307" s="32"/>
      <c r="O307" s="32"/>
    </row>
    <row r="308" spans="13:15" x14ac:dyDescent="0.25">
      <c r="M308" s="32"/>
      <c r="N308" s="32"/>
      <c r="O308" s="32"/>
    </row>
    <row r="309" spans="13:15" x14ac:dyDescent="0.25">
      <c r="M309" s="32"/>
      <c r="N309" s="32"/>
      <c r="O309" s="32"/>
    </row>
    <row r="310" spans="13:15" x14ac:dyDescent="0.25">
      <c r="M310" s="32"/>
      <c r="N310" s="32"/>
      <c r="O310" s="32"/>
    </row>
    <row r="311" spans="13:15" x14ac:dyDescent="0.25">
      <c r="M311" s="32"/>
      <c r="N311" s="32"/>
      <c r="O311" s="32"/>
    </row>
    <row r="312" spans="13:15" x14ac:dyDescent="0.25">
      <c r="M312" s="32"/>
      <c r="N312" s="32"/>
      <c r="O312" s="32"/>
    </row>
    <row r="313" spans="13:15" x14ac:dyDescent="0.25">
      <c r="M313" s="32"/>
      <c r="N313" s="32"/>
      <c r="O313" s="32"/>
    </row>
    <row r="314" spans="13:15" x14ac:dyDescent="0.25">
      <c r="M314" s="32"/>
      <c r="N314" s="32"/>
      <c r="O314" s="32"/>
    </row>
    <row r="315" spans="13:15" x14ac:dyDescent="0.25">
      <c r="M315" s="32"/>
      <c r="N315" s="32"/>
      <c r="O315" s="32"/>
    </row>
    <row r="316" spans="13:15" x14ac:dyDescent="0.25">
      <c r="M316" s="32"/>
      <c r="N316" s="32"/>
      <c r="O316" s="32"/>
    </row>
    <row r="317" spans="13:15" x14ac:dyDescent="0.25">
      <c r="M317" s="32"/>
      <c r="N317" s="32"/>
      <c r="O317" s="32"/>
    </row>
    <row r="318" spans="13:15" x14ac:dyDescent="0.25">
      <c r="M318" s="32"/>
      <c r="N318" s="32"/>
      <c r="O318" s="32"/>
    </row>
    <row r="319" spans="13:15" x14ac:dyDescent="0.25">
      <c r="M319" s="32"/>
      <c r="N319" s="32"/>
      <c r="O319" s="32"/>
    </row>
    <row r="320" spans="13:15" x14ac:dyDescent="0.25">
      <c r="M320" s="32"/>
      <c r="N320" s="32"/>
      <c r="O320" s="32"/>
    </row>
    <row r="321" spans="13:15" x14ac:dyDescent="0.25">
      <c r="M321" s="32"/>
      <c r="N321" s="32"/>
      <c r="O321" s="32"/>
    </row>
    <row r="322" spans="13:15" x14ac:dyDescent="0.25">
      <c r="M322" s="32"/>
      <c r="N322" s="32"/>
      <c r="O322" s="32"/>
    </row>
    <row r="323" spans="13:15" x14ac:dyDescent="0.25">
      <c r="M323" s="32"/>
      <c r="N323" s="32"/>
      <c r="O323" s="32"/>
    </row>
    <row r="324" spans="13:15" x14ac:dyDescent="0.25">
      <c r="M324" s="32"/>
      <c r="N324" s="32"/>
      <c r="O324" s="32"/>
    </row>
    <row r="325" spans="13:15" x14ac:dyDescent="0.25">
      <c r="M325" s="32"/>
      <c r="N325" s="32"/>
      <c r="O325" s="32"/>
    </row>
    <row r="326" spans="13:15" x14ac:dyDescent="0.25">
      <c r="M326" s="32"/>
      <c r="N326" s="32"/>
      <c r="O326" s="32"/>
    </row>
    <row r="327" spans="13:15" x14ac:dyDescent="0.25">
      <c r="M327" s="32"/>
      <c r="N327" s="32"/>
      <c r="O327" s="32"/>
    </row>
    <row r="328" spans="13:15" x14ac:dyDescent="0.25">
      <c r="M328" s="32"/>
      <c r="N328" s="32"/>
      <c r="O328" s="32"/>
    </row>
    <row r="329" spans="13:15" x14ac:dyDescent="0.25">
      <c r="M329" s="32"/>
      <c r="N329" s="32"/>
      <c r="O329" s="32"/>
    </row>
    <row r="330" spans="13:15" x14ac:dyDescent="0.25">
      <c r="M330" s="32"/>
      <c r="N330" s="32"/>
      <c r="O330" s="32"/>
    </row>
    <row r="331" spans="13:15" x14ac:dyDescent="0.25">
      <c r="M331" s="32"/>
      <c r="N331" s="32"/>
      <c r="O331" s="32"/>
    </row>
    <row r="332" spans="13:15" x14ac:dyDescent="0.25">
      <c r="M332" s="32"/>
      <c r="N332" s="32"/>
      <c r="O332" s="32"/>
    </row>
    <row r="333" spans="13:15" x14ac:dyDescent="0.25">
      <c r="M333" s="32"/>
      <c r="N333" s="32"/>
      <c r="O333" s="32"/>
    </row>
    <row r="334" spans="13:15" x14ac:dyDescent="0.25">
      <c r="M334" s="32"/>
      <c r="N334" s="32"/>
      <c r="O334" s="32"/>
    </row>
    <row r="335" spans="13:15" x14ac:dyDescent="0.25">
      <c r="M335" s="32"/>
      <c r="N335" s="32"/>
      <c r="O335" s="32"/>
    </row>
    <row r="336" spans="13:15" x14ac:dyDescent="0.25">
      <c r="M336" s="32"/>
      <c r="N336" s="32"/>
      <c r="O336" s="32"/>
    </row>
    <row r="337" spans="13:15" x14ac:dyDescent="0.25">
      <c r="M337" s="32"/>
      <c r="N337" s="32"/>
      <c r="O337" s="32"/>
    </row>
    <row r="338" spans="13:15" x14ac:dyDescent="0.25">
      <c r="M338" s="32"/>
      <c r="N338" s="32"/>
      <c r="O338" s="32"/>
    </row>
    <row r="339" spans="13:15" x14ac:dyDescent="0.25">
      <c r="M339" s="32"/>
      <c r="N339" s="32"/>
      <c r="O339" s="32"/>
    </row>
    <row r="340" spans="13:15" x14ac:dyDescent="0.25">
      <c r="M340" s="32"/>
      <c r="N340" s="32"/>
      <c r="O340" s="32"/>
    </row>
    <row r="341" spans="13:15" x14ac:dyDescent="0.25">
      <c r="M341" s="32"/>
      <c r="N341" s="32"/>
      <c r="O341" s="32"/>
    </row>
    <row r="342" spans="13:15" x14ac:dyDescent="0.25">
      <c r="M342" s="32"/>
      <c r="N342" s="32"/>
      <c r="O342" s="32"/>
    </row>
    <row r="343" spans="13:15" x14ac:dyDescent="0.25">
      <c r="M343" s="32"/>
      <c r="N343" s="32"/>
      <c r="O343" s="32"/>
    </row>
    <row r="344" spans="13:15" x14ac:dyDescent="0.25">
      <c r="M344" s="32"/>
      <c r="N344" s="32"/>
      <c r="O344" s="32"/>
    </row>
    <row r="345" spans="13:15" x14ac:dyDescent="0.25">
      <c r="M345" s="32"/>
      <c r="N345" s="32"/>
      <c r="O345" s="32"/>
    </row>
    <row r="346" spans="13:15" x14ac:dyDescent="0.25">
      <c r="M346" s="32"/>
      <c r="N346" s="32"/>
      <c r="O346" s="32"/>
    </row>
    <row r="347" spans="13:15" x14ac:dyDescent="0.25">
      <c r="M347" s="32"/>
      <c r="N347" s="32"/>
      <c r="O347" s="32"/>
    </row>
    <row r="348" spans="13:15" x14ac:dyDescent="0.25">
      <c r="M348" s="32"/>
      <c r="N348" s="32"/>
      <c r="O348" s="32"/>
    </row>
    <row r="349" spans="13:15" x14ac:dyDescent="0.25">
      <c r="M349" s="32"/>
      <c r="N349" s="32"/>
      <c r="O349" s="32"/>
    </row>
    <row r="350" spans="13:15" x14ac:dyDescent="0.25">
      <c r="M350" s="32"/>
      <c r="N350" s="32"/>
      <c r="O350" s="32"/>
    </row>
    <row r="351" spans="13:15" x14ac:dyDescent="0.25">
      <c r="M351" s="32"/>
      <c r="N351" s="32"/>
      <c r="O351" s="32"/>
    </row>
    <row r="352" spans="13:15" x14ac:dyDescent="0.25">
      <c r="M352" s="32"/>
      <c r="N352" s="32"/>
      <c r="O352" s="32"/>
    </row>
    <row r="353" spans="13:15" x14ac:dyDescent="0.25">
      <c r="M353" s="32"/>
      <c r="N353" s="32"/>
      <c r="O353" s="32"/>
    </row>
    <row r="354" spans="13:15" x14ac:dyDescent="0.25">
      <c r="M354" s="32"/>
      <c r="N354" s="32"/>
      <c r="O354" s="32"/>
    </row>
    <row r="355" spans="13:15" x14ac:dyDescent="0.25">
      <c r="M355" s="32"/>
      <c r="N355" s="32"/>
      <c r="O355" s="32"/>
    </row>
    <row r="356" spans="13:15" x14ac:dyDescent="0.25">
      <c r="M356" s="32"/>
      <c r="N356" s="32"/>
      <c r="O356" s="32"/>
    </row>
    <row r="357" spans="13:15" x14ac:dyDescent="0.25">
      <c r="M357" s="32"/>
      <c r="N357" s="32"/>
      <c r="O357" s="32"/>
    </row>
    <row r="358" spans="13:15" x14ac:dyDescent="0.25">
      <c r="M358" s="32"/>
      <c r="N358" s="32"/>
      <c r="O358" s="32"/>
    </row>
    <row r="359" spans="13:15" x14ac:dyDescent="0.25">
      <c r="M359" s="32"/>
      <c r="N359" s="32"/>
      <c r="O359" s="32"/>
    </row>
    <row r="360" spans="13:15" x14ac:dyDescent="0.25">
      <c r="M360" s="32"/>
      <c r="N360" s="32"/>
      <c r="O360" s="32"/>
    </row>
    <row r="361" spans="13:15" x14ac:dyDescent="0.25">
      <c r="M361" s="32"/>
      <c r="N361" s="32"/>
      <c r="O361" s="32"/>
    </row>
    <row r="362" spans="13:15" x14ac:dyDescent="0.25">
      <c r="M362" s="32"/>
      <c r="N362" s="32"/>
      <c r="O362" s="32"/>
    </row>
    <row r="363" spans="13:15" x14ac:dyDescent="0.25">
      <c r="M363" s="32"/>
      <c r="N363" s="32"/>
      <c r="O363" s="32"/>
    </row>
    <row r="364" spans="13:15" x14ac:dyDescent="0.25">
      <c r="M364" s="32"/>
      <c r="N364" s="32"/>
      <c r="O364" s="32"/>
    </row>
    <row r="365" spans="13:15" x14ac:dyDescent="0.25">
      <c r="M365" s="32"/>
      <c r="N365" s="32"/>
      <c r="O365" s="32"/>
    </row>
    <row r="366" spans="13:15" x14ac:dyDescent="0.25">
      <c r="M366" s="32"/>
      <c r="N366" s="32"/>
      <c r="O366" s="32"/>
    </row>
    <row r="367" spans="13:15" x14ac:dyDescent="0.25">
      <c r="M367" s="32"/>
      <c r="N367" s="32"/>
      <c r="O367" s="32"/>
    </row>
    <row r="368" spans="13:15" x14ac:dyDescent="0.25">
      <c r="M368" s="32"/>
      <c r="N368" s="32"/>
      <c r="O368" s="32"/>
    </row>
    <row r="369" spans="13:15" x14ac:dyDescent="0.25">
      <c r="M369" s="32"/>
      <c r="N369" s="32"/>
      <c r="O369" s="32"/>
    </row>
    <row r="370" spans="13:15" x14ac:dyDescent="0.25">
      <c r="M370" s="32"/>
      <c r="N370" s="32"/>
      <c r="O370" s="32"/>
    </row>
    <row r="371" spans="13:15" x14ac:dyDescent="0.25">
      <c r="M371" s="32"/>
      <c r="N371" s="32"/>
      <c r="O371" s="32"/>
    </row>
    <row r="372" spans="13:15" x14ac:dyDescent="0.25">
      <c r="M372" s="32"/>
      <c r="N372" s="32"/>
      <c r="O372" s="32"/>
    </row>
    <row r="373" spans="13:15" x14ac:dyDescent="0.25">
      <c r="M373" s="32"/>
      <c r="N373" s="32"/>
      <c r="O373" s="32"/>
    </row>
    <row r="374" spans="13:15" x14ac:dyDescent="0.25">
      <c r="M374" s="32"/>
      <c r="N374" s="32"/>
      <c r="O374" s="32"/>
    </row>
    <row r="375" spans="13:15" x14ac:dyDescent="0.25">
      <c r="M375" s="32"/>
      <c r="N375" s="32"/>
      <c r="O375" s="32"/>
    </row>
    <row r="376" spans="13:15" x14ac:dyDescent="0.25">
      <c r="M376" s="32"/>
      <c r="N376" s="32"/>
      <c r="O376" s="32"/>
    </row>
    <row r="377" spans="13:15" x14ac:dyDescent="0.25">
      <c r="M377" s="32"/>
      <c r="N377" s="32"/>
      <c r="O377" s="32"/>
    </row>
    <row r="378" spans="13:15" x14ac:dyDescent="0.25">
      <c r="M378" s="32"/>
      <c r="N378" s="32"/>
      <c r="O378" s="32"/>
    </row>
    <row r="379" spans="13:15" x14ac:dyDescent="0.25">
      <c r="M379" s="32"/>
      <c r="N379" s="32"/>
      <c r="O379" s="32"/>
    </row>
    <row r="380" spans="13:15" x14ac:dyDescent="0.25">
      <c r="M380" s="32"/>
      <c r="N380" s="32"/>
      <c r="O380" s="32"/>
    </row>
    <row r="381" spans="13:15" x14ac:dyDescent="0.25">
      <c r="M381" s="32"/>
      <c r="N381" s="32"/>
      <c r="O381" s="32"/>
    </row>
    <row r="382" spans="13:15" x14ac:dyDescent="0.25">
      <c r="M382" s="32"/>
      <c r="N382" s="32"/>
      <c r="O382" s="32"/>
    </row>
    <row r="383" spans="13:15" x14ac:dyDescent="0.25">
      <c r="M383" s="32"/>
      <c r="N383" s="32"/>
      <c r="O383" s="32"/>
    </row>
    <row r="384" spans="13:15" x14ac:dyDescent="0.25">
      <c r="M384" s="32"/>
      <c r="N384" s="32"/>
      <c r="O384" s="32"/>
    </row>
    <row r="385" spans="13:15" x14ac:dyDescent="0.25">
      <c r="M385" s="32"/>
      <c r="N385" s="32"/>
      <c r="O385" s="32"/>
    </row>
    <row r="386" spans="13:15" x14ac:dyDescent="0.25">
      <c r="M386" s="32"/>
      <c r="N386" s="32"/>
      <c r="O386" s="32"/>
    </row>
    <row r="387" spans="13:15" x14ac:dyDescent="0.25">
      <c r="M387" s="32"/>
      <c r="N387" s="32"/>
      <c r="O387" s="32"/>
    </row>
    <row r="388" spans="13:15" x14ac:dyDescent="0.25">
      <c r="M388" s="32"/>
      <c r="N388" s="32"/>
      <c r="O388" s="32"/>
    </row>
    <row r="389" spans="13:15" x14ac:dyDescent="0.25">
      <c r="M389" s="32"/>
      <c r="N389" s="32"/>
      <c r="O389" s="32"/>
    </row>
    <row r="390" spans="13:15" x14ac:dyDescent="0.25">
      <c r="M390" s="32"/>
      <c r="N390" s="32"/>
      <c r="O390" s="32"/>
    </row>
    <row r="391" spans="13:15" x14ac:dyDescent="0.25">
      <c r="M391" s="32"/>
      <c r="N391" s="32"/>
      <c r="O391" s="32"/>
    </row>
    <row r="392" spans="13:15" x14ac:dyDescent="0.25">
      <c r="M392" s="32"/>
      <c r="N392" s="32"/>
      <c r="O392" s="32"/>
    </row>
    <row r="393" spans="13:15" x14ac:dyDescent="0.25">
      <c r="M393" s="32"/>
      <c r="N393" s="32"/>
      <c r="O393" s="32"/>
    </row>
    <row r="394" spans="13:15" x14ac:dyDescent="0.25">
      <c r="M394" s="32"/>
      <c r="N394" s="32"/>
      <c r="O394" s="32"/>
    </row>
    <row r="395" spans="13:15" x14ac:dyDescent="0.25">
      <c r="M395" s="32"/>
      <c r="N395" s="32"/>
      <c r="O395" s="32"/>
    </row>
    <row r="396" spans="13:15" x14ac:dyDescent="0.25">
      <c r="M396" s="32"/>
      <c r="N396" s="32"/>
      <c r="O396" s="32"/>
    </row>
    <row r="397" spans="13:15" x14ac:dyDescent="0.25">
      <c r="M397" s="32"/>
      <c r="N397" s="32"/>
      <c r="O397" s="32"/>
    </row>
    <row r="398" spans="13:15" x14ac:dyDescent="0.25">
      <c r="M398" s="32"/>
      <c r="N398" s="32"/>
      <c r="O398" s="32"/>
    </row>
    <row r="399" spans="13:15" x14ac:dyDescent="0.25">
      <c r="M399" s="32"/>
      <c r="N399" s="32"/>
      <c r="O399" s="32"/>
    </row>
    <row r="400" spans="13:15" x14ac:dyDescent="0.25">
      <c r="M400" s="32"/>
      <c r="N400" s="32"/>
      <c r="O400" s="32"/>
    </row>
    <row r="401" spans="13:15" x14ac:dyDescent="0.25">
      <c r="M401" s="32"/>
      <c r="N401" s="32"/>
      <c r="O401" s="32"/>
    </row>
    <row r="402" spans="13:15" x14ac:dyDescent="0.25">
      <c r="M402" s="32"/>
      <c r="N402" s="32"/>
      <c r="O402" s="32"/>
    </row>
    <row r="403" spans="13:15" x14ac:dyDescent="0.25">
      <c r="M403" s="32"/>
      <c r="N403" s="32"/>
      <c r="O403" s="32"/>
    </row>
    <row r="404" spans="13:15" x14ac:dyDescent="0.25">
      <c r="M404" s="32"/>
      <c r="N404" s="32"/>
      <c r="O404" s="32"/>
    </row>
    <row r="405" spans="13:15" x14ac:dyDescent="0.25">
      <c r="M405" s="32"/>
      <c r="N405" s="32"/>
      <c r="O405" s="32"/>
    </row>
    <row r="406" spans="13:15" x14ac:dyDescent="0.25">
      <c r="M406" s="32"/>
      <c r="N406" s="32"/>
      <c r="O406" s="32"/>
    </row>
    <row r="407" spans="13:15" x14ac:dyDescent="0.25">
      <c r="M407" s="32"/>
      <c r="N407" s="32"/>
      <c r="O407" s="32"/>
    </row>
    <row r="408" spans="13:15" x14ac:dyDescent="0.25">
      <c r="M408" s="32"/>
      <c r="N408" s="32"/>
      <c r="O408" s="32"/>
    </row>
    <row r="409" spans="13:15" x14ac:dyDescent="0.25">
      <c r="M409" s="32"/>
      <c r="N409" s="32"/>
      <c r="O409" s="32"/>
    </row>
    <row r="410" spans="13:15" x14ac:dyDescent="0.25">
      <c r="M410" s="32"/>
      <c r="N410" s="32"/>
      <c r="O410" s="32"/>
    </row>
    <row r="411" spans="13:15" x14ac:dyDescent="0.25">
      <c r="M411" s="32"/>
      <c r="N411" s="32"/>
      <c r="O411" s="32"/>
    </row>
    <row r="412" spans="13:15" x14ac:dyDescent="0.25">
      <c r="M412" s="32"/>
      <c r="N412" s="32"/>
      <c r="O412" s="32"/>
    </row>
    <row r="413" spans="13:15" x14ac:dyDescent="0.25">
      <c r="M413" s="32"/>
      <c r="N413" s="32"/>
      <c r="O413" s="32"/>
    </row>
    <row r="414" spans="13:15" x14ac:dyDescent="0.25">
      <c r="M414" s="32"/>
      <c r="N414" s="32"/>
      <c r="O414" s="32"/>
    </row>
    <row r="415" spans="13:15" x14ac:dyDescent="0.25">
      <c r="M415" s="32"/>
      <c r="N415" s="32"/>
      <c r="O415" s="32"/>
    </row>
    <row r="416" spans="13:15" x14ac:dyDescent="0.25">
      <c r="M416" s="32"/>
      <c r="N416" s="32"/>
      <c r="O416" s="32"/>
    </row>
    <row r="417" spans="13:15" x14ac:dyDescent="0.25">
      <c r="M417" s="32"/>
      <c r="N417" s="32"/>
      <c r="O417" s="32"/>
    </row>
    <row r="418" spans="13:15" x14ac:dyDescent="0.25">
      <c r="M418" s="32"/>
      <c r="N418" s="32"/>
      <c r="O418" s="32"/>
    </row>
    <row r="419" spans="13:15" x14ac:dyDescent="0.25">
      <c r="M419" s="32"/>
      <c r="N419" s="32"/>
      <c r="O419" s="32"/>
    </row>
    <row r="420" spans="13:15" x14ac:dyDescent="0.25">
      <c r="M420" s="32"/>
      <c r="N420" s="32"/>
      <c r="O420" s="32"/>
    </row>
    <row r="421" spans="13:15" x14ac:dyDescent="0.25">
      <c r="M421" s="32"/>
      <c r="N421" s="32"/>
      <c r="O421" s="32"/>
    </row>
    <row r="422" spans="13:15" x14ac:dyDescent="0.25">
      <c r="M422" s="32"/>
      <c r="N422" s="32"/>
      <c r="O422" s="32"/>
    </row>
    <row r="423" spans="13:15" x14ac:dyDescent="0.25">
      <c r="M423" s="32"/>
      <c r="N423" s="32"/>
      <c r="O423" s="32"/>
    </row>
    <row r="424" spans="13:15" x14ac:dyDescent="0.25">
      <c r="M424" s="32"/>
      <c r="N424" s="32"/>
      <c r="O424" s="32"/>
    </row>
    <row r="425" spans="13:15" x14ac:dyDescent="0.25">
      <c r="M425" s="32"/>
      <c r="N425" s="32"/>
      <c r="O425" s="32"/>
    </row>
    <row r="426" spans="13:15" x14ac:dyDescent="0.25">
      <c r="M426" s="32"/>
      <c r="N426" s="32"/>
      <c r="O426" s="32"/>
    </row>
    <row r="427" spans="13:15" x14ac:dyDescent="0.25">
      <c r="M427" s="32"/>
      <c r="N427" s="32"/>
      <c r="O427" s="32"/>
    </row>
    <row r="428" spans="13:15" x14ac:dyDescent="0.25">
      <c r="M428" s="32"/>
      <c r="N428" s="32"/>
      <c r="O428" s="32"/>
    </row>
    <row r="429" spans="13:15" x14ac:dyDescent="0.25">
      <c r="M429" s="32"/>
      <c r="N429" s="32"/>
      <c r="O429" s="32"/>
    </row>
    <row r="430" spans="13:15" x14ac:dyDescent="0.25">
      <c r="M430" s="32"/>
      <c r="N430" s="32"/>
      <c r="O430" s="32"/>
    </row>
    <row r="431" spans="13:15" x14ac:dyDescent="0.25">
      <c r="M431" s="32"/>
      <c r="N431" s="32"/>
      <c r="O431" s="32"/>
    </row>
    <row r="432" spans="13:15" x14ac:dyDescent="0.25">
      <c r="M432" s="32"/>
      <c r="N432" s="32"/>
      <c r="O432" s="32"/>
    </row>
    <row r="433" spans="13:15" x14ac:dyDescent="0.25">
      <c r="M433" s="32"/>
      <c r="N433" s="32"/>
      <c r="O433" s="32"/>
    </row>
    <row r="434" spans="13:15" x14ac:dyDescent="0.25">
      <c r="M434" s="32"/>
      <c r="N434" s="32"/>
      <c r="O434" s="32"/>
    </row>
    <row r="435" spans="13:15" x14ac:dyDescent="0.25">
      <c r="M435" s="32"/>
      <c r="N435" s="32"/>
      <c r="O435" s="32"/>
    </row>
    <row r="436" spans="13:15" x14ac:dyDescent="0.25">
      <c r="M436" s="32"/>
      <c r="N436" s="32"/>
      <c r="O436" s="32"/>
    </row>
    <row r="437" spans="13:15" x14ac:dyDescent="0.25">
      <c r="M437" s="32"/>
      <c r="N437" s="32"/>
      <c r="O437" s="32"/>
    </row>
    <row r="438" spans="13:15" x14ac:dyDescent="0.25">
      <c r="M438" s="32"/>
      <c r="N438" s="32"/>
      <c r="O438" s="32"/>
    </row>
    <row r="439" spans="13:15" x14ac:dyDescent="0.25">
      <c r="M439" s="32"/>
      <c r="N439" s="32"/>
      <c r="O439" s="32"/>
    </row>
    <row r="440" spans="13:15" x14ac:dyDescent="0.25">
      <c r="M440" s="32"/>
      <c r="N440" s="32"/>
      <c r="O440" s="32"/>
    </row>
    <row r="441" spans="13:15" x14ac:dyDescent="0.25">
      <c r="M441" s="32"/>
      <c r="N441" s="32"/>
      <c r="O441" s="32"/>
    </row>
    <row r="442" spans="13:15" x14ac:dyDescent="0.25">
      <c r="M442" s="32"/>
      <c r="N442" s="32"/>
      <c r="O442" s="32"/>
    </row>
    <row r="443" spans="13:15" x14ac:dyDescent="0.25">
      <c r="M443" s="32"/>
      <c r="N443" s="32"/>
      <c r="O443" s="32"/>
    </row>
    <row r="444" spans="13:15" x14ac:dyDescent="0.25">
      <c r="M444" s="32"/>
      <c r="N444" s="32"/>
      <c r="O444" s="32"/>
    </row>
    <row r="445" spans="13:15" x14ac:dyDescent="0.25">
      <c r="M445" s="32"/>
      <c r="N445" s="32"/>
      <c r="O445" s="32"/>
    </row>
    <row r="446" spans="13:15" x14ac:dyDescent="0.25">
      <c r="M446" s="32"/>
      <c r="N446" s="32"/>
      <c r="O446" s="32"/>
    </row>
    <row r="447" spans="13:15" x14ac:dyDescent="0.25">
      <c r="M447" s="32"/>
      <c r="N447" s="32"/>
      <c r="O447" s="32"/>
    </row>
    <row r="448" spans="13:15" x14ac:dyDescent="0.25">
      <c r="M448" s="32"/>
      <c r="N448" s="32"/>
      <c r="O448" s="32"/>
    </row>
    <row r="449" spans="13:15" x14ac:dyDescent="0.25">
      <c r="M449" s="32"/>
      <c r="N449" s="32"/>
      <c r="O449" s="32"/>
    </row>
    <row r="450" spans="13:15" x14ac:dyDescent="0.25">
      <c r="M450" s="32"/>
      <c r="N450" s="32"/>
      <c r="O450" s="32"/>
    </row>
    <row r="451" spans="13:15" x14ac:dyDescent="0.25">
      <c r="M451" s="32"/>
      <c r="N451" s="32"/>
      <c r="O451" s="32"/>
    </row>
    <row r="452" spans="13:15" x14ac:dyDescent="0.25">
      <c r="M452" s="32"/>
      <c r="N452" s="32"/>
      <c r="O452" s="32"/>
    </row>
    <row r="453" spans="13:15" x14ac:dyDescent="0.25">
      <c r="M453" s="32"/>
      <c r="N453" s="32"/>
      <c r="O453" s="32"/>
    </row>
    <row r="454" spans="13:15" x14ac:dyDescent="0.25">
      <c r="M454" s="32"/>
      <c r="N454" s="32"/>
      <c r="O454" s="32"/>
    </row>
    <row r="455" spans="13:15" x14ac:dyDescent="0.25">
      <c r="M455" s="32"/>
      <c r="N455" s="32"/>
      <c r="O455" s="32"/>
    </row>
    <row r="456" spans="13:15" x14ac:dyDescent="0.25">
      <c r="M456" s="32"/>
      <c r="N456" s="32"/>
      <c r="O456" s="32"/>
    </row>
    <row r="457" spans="13:15" x14ac:dyDescent="0.25">
      <c r="M457" s="32"/>
      <c r="N457" s="32"/>
      <c r="O457" s="32"/>
    </row>
    <row r="458" spans="13:15" x14ac:dyDescent="0.25">
      <c r="M458" s="32"/>
      <c r="N458" s="32"/>
      <c r="O458" s="32"/>
    </row>
    <row r="459" spans="13:15" x14ac:dyDescent="0.25">
      <c r="M459" s="32"/>
      <c r="N459" s="32"/>
      <c r="O459" s="32"/>
    </row>
    <row r="460" spans="13:15" x14ac:dyDescent="0.25">
      <c r="M460" s="32"/>
      <c r="N460" s="32"/>
      <c r="O460" s="32"/>
    </row>
    <row r="461" spans="13:15" x14ac:dyDescent="0.25">
      <c r="M461" s="32"/>
      <c r="N461" s="32"/>
      <c r="O461" s="32"/>
    </row>
    <row r="462" spans="13:15" x14ac:dyDescent="0.25">
      <c r="M462" s="32"/>
      <c r="N462" s="32"/>
      <c r="O462" s="32"/>
    </row>
    <row r="463" spans="13:15" x14ac:dyDescent="0.25">
      <c r="M463" s="32"/>
      <c r="N463" s="32"/>
      <c r="O463" s="32"/>
    </row>
    <row r="464" spans="13:15" x14ac:dyDescent="0.25">
      <c r="M464" s="32"/>
      <c r="N464" s="32"/>
      <c r="O464" s="32"/>
    </row>
    <row r="465" spans="13:15" x14ac:dyDescent="0.25">
      <c r="M465" s="32"/>
      <c r="N465" s="32"/>
      <c r="O465" s="32"/>
    </row>
    <row r="466" spans="13:15" x14ac:dyDescent="0.25">
      <c r="M466" s="32"/>
      <c r="N466" s="32"/>
      <c r="O466" s="32"/>
    </row>
    <row r="467" spans="13:15" x14ac:dyDescent="0.25">
      <c r="M467" s="32"/>
      <c r="N467" s="32"/>
      <c r="O467" s="32"/>
    </row>
    <row r="468" spans="13:15" x14ac:dyDescent="0.25">
      <c r="M468" s="32"/>
      <c r="N468" s="32"/>
      <c r="O468" s="32"/>
    </row>
    <row r="469" spans="13:15" x14ac:dyDescent="0.25">
      <c r="M469" s="32"/>
      <c r="N469" s="32"/>
      <c r="O469" s="32"/>
    </row>
    <row r="470" spans="13:15" x14ac:dyDescent="0.25">
      <c r="M470" s="32"/>
      <c r="N470" s="32"/>
      <c r="O470" s="32"/>
    </row>
    <row r="471" spans="13:15" x14ac:dyDescent="0.25">
      <c r="M471" s="32"/>
      <c r="N471" s="32"/>
      <c r="O471" s="32"/>
    </row>
    <row r="472" spans="13:15" x14ac:dyDescent="0.25">
      <c r="M472" s="32"/>
      <c r="N472" s="32"/>
      <c r="O472" s="32"/>
    </row>
    <row r="473" spans="13:15" x14ac:dyDescent="0.25">
      <c r="M473" s="32"/>
      <c r="N473" s="32"/>
      <c r="O473" s="32"/>
    </row>
    <row r="474" spans="13:15" x14ac:dyDescent="0.25">
      <c r="M474" s="32"/>
      <c r="N474" s="32"/>
      <c r="O474" s="32"/>
    </row>
    <row r="475" spans="13:15" x14ac:dyDescent="0.25">
      <c r="M475" s="32"/>
      <c r="N475" s="32"/>
      <c r="O475" s="32"/>
    </row>
    <row r="476" spans="13:15" x14ac:dyDescent="0.25">
      <c r="M476" s="32"/>
      <c r="N476" s="32"/>
      <c r="O476" s="32"/>
    </row>
    <row r="477" spans="13:15" x14ac:dyDescent="0.25">
      <c r="M477" s="32"/>
      <c r="N477" s="32"/>
      <c r="O477" s="32"/>
    </row>
    <row r="478" spans="13:15" x14ac:dyDescent="0.25">
      <c r="M478" s="32"/>
      <c r="N478" s="32"/>
      <c r="O478" s="32"/>
    </row>
    <row r="479" spans="13:15" x14ac:dyDescent="0.25">
      <c r="M479" s="32"/>
      <c r="N479" s="32"/>
      <c r="O479" s="32"/>
    </row>
    <row r="480" spans="13:15" x14ac:dyDescent="0.25">
      <c r="M480" s="32"/>
      <c r="N480" s="32"/>
      <c r="O480" s="32"/>
    </row>
    <row r="481" spans="13:15" x14ac:dyDescent="0.25">
      <c r="M481" s="32"/>
      <c r="N481" s="32"/>
      <c r="O481" s="32"/>
    </row>
    <row r="482" spans="13:15" x14ac:dyDescent="0.25">
      <c r="M482" s="32"/>
      <c r="N482" s="32"/>
      <c r="O482" s="32"/>
    </row>
    <row r="483" spans="13:15" x14ac:dyDescent="0.25">
      <c r="M483" s="32"/>
      <c r="N483" s="32"/>
      <c r="O483" s="32"/>
    </row>
    <row r="484" spans="13:15" x14ac:dyDescent="0.25">
      <c r="M484" s="32"/>
      <c r="N484" s="32"/>
      <c r="O484" s="32"/>
    </row>
    <row r="485" spans="13:15" x14ac:dyDescent="0.25">
      <c r="M485" s="32"/>
      <c r="N485" s="32"/>
      <c r="O485" s="32"/>
    </row>
    <row r="486" spans="13:15" x14ac:dyDescent="0.25">
      <c r="M486" s="32"/>
      <c r="N486" s="32"/>
      <c r="O486" s="32"/>
    </row>
    <row r="487" spans="13:15" x14ac:dyDescent="0.25">
      <c r="M487" s="32"/>
      <c r="N487" s="32"/>
      <c r="O487" s="32"/>
    </row>
    <row r="488" spans="13:15" x14ac:dyDescent="0.25">
      <c r="M488" s="32"/>
      <c r="N488" s="32"/>
      <c r="O488" s="32"/>
    </row>
    <row r="489" spans="13:15" x14ac:dyDescent="0.25">
      <c r="M489" s="32"/>
      <c r="N489" s="32"/>
      <c r="O489" s="32"/>
    </row>
    <row r="490" spans="13:15" x14ac:dyDescent="0.25">
      <c r="M490" s="32"/>
      <c r="N490" s="32"/>
      <c r="O490" s="32"/>
    </row>
    <row r="491" spans="13:15" x14ac:dyDescent="0.25">
      <c r="M491" s="32"/>
      <c r="N491" s="32"/>
      <c r="O491" s="32"/>
    </row>
    <row r="492" spans="13:15" x14ac:dyDescent="0.25">
      <c r="M492" s="32"/>
      <c r="N492" s="32"/>
      <c r="O492" s="32"/>
    </row>
    <row r="493" spans="13:15" x14ac:dyDescent="0.25">
      <c r="M493" s="32"/>
      <c r="N493" s="32"/>
      <c r="O493" s="32"/>
    </row>
    <row r="494" spans="13:15" x14ac:dyDescent="0.25">
      <c r="M494" s="32"/>
      <c r="N494" s="32"/>
      <c r="O494" s="32"/>
    </row>
    <row r="495" spans="13:15" x14ac:dyDescent="0.25">
      <c r="M495" s="32"/>
      <c r="N495" s="32"/>
      <c r="O495" s="32"/>
    </row>
    <row r="496" spans="13:15" x14ac:dyDescent="0.25">
      <c r="M496" s="32"/>
      <c r="N496" s="32"/>
      <c r="O496" s="32"/>
    </row>
    <row r="497" spans="13:15" x14ac:dyDescent="0.25">
      <c r="M497" s="32"/>
      <c r="N497" s="32"/>
      <c r="O497" s="32"/>
    </row>
    <row r="498" spans="13:15" x14ac:dyDescent="0.25">
      <c r="M498" s="32"/>
      <c r="N498" s="32"/>
      <c r="O498" s="32"/>
    </row>
    <row r="499" spans="13:15" x14ac:dyDescent="0.25">
      <c r="M499" s="32"/>
      <c r="N499" s="32"/>
      <c r="O499" s="32"/>
    </row>
    <row r="500" spans="13:15" x14ac:dyDescent="0.25">
      <c r="M500" s="32"/>
      <c r="N500" s="32"/>
      <c r="O500" s="32"/>
    </row>
    <row r="501" spans="13:15" x14ac:dyDescent="0.25">
      <c r="M501" s="32"/>
      <c r="N501" s="32"/>
      <c r="O501" s="32"/>
    </row>
    <row r="502" spans="13:15" x14ac:dyDescent="0.25">
      <c r="M502" s="32"/>
      <c r="N502" s="32"/>
      <c r="O502" s="32"/>
    </row>
    <row r="503" spans="13:15" x14ac:dyDescent="0.25">
      <c r="M503" s="32"/>
      <c r="N503" s="32"/>
      <c r="O503" s="32"/>
    </row>
    <row r="504" spans="13:15" x14ac:dyDescent="0.25">
      <c r="M504" s="32"/>
      <c r="N504" s="32"/>
      <c r="O504" s="32"/>
    </row>
    <row r="505" spans="13:15" x14ac:dyDescent="0.25">
      <c r="M505" s="32"/>
      <c r="N505" s="32"/>
      <c r="O505" s="32"/>
    </row>
    <row r="506" spans="13:15" x14ac:dyDescent="0.25">
      <c r="M506" s="32"/>
      <c r="N506" s="32"/>
      <c r="O506" s="32"/>
    </row>
    <row r="507" spans="13:15" x14ac:dyDescent="0.25">
      <c r="M507" s="32"/>
      <c r="N507" s="32"/>
      <c r="O507" s="32"/>
    </row>
    <row r="508" spans="13:15" x14ac:dyDescent="0.25">
      <c r="M508" s="32"/>
      <c r="N508" s="32"/>
      <c r="O508" s="32"/>
    </row>
    <row r="509" spans="13:15" x14ac:dyDescent="0.25">
      <c r="M509" s="32"/>
      <c r="N509" s="32"/>
      <c r="O509" s="32"/>
    </row>
    <row r="510" spans="13:15" x14ac:dyDescent="0.25">
      <c r="M510" s="32"/>
      <c r="N510" s="32"/>
      <c r="O510" s="32"/>
    </row>
    <row r="511" spans="13:15" x14ac:dyDescent="0.25">
      <c r="M511" s="32"/>
      <c r="N511" s="32"/>
      <c r="O511" s="32"/>
    </row>
    <row r="512" spans="13:15" x14ac:dyDescent="0.25">
      <c r="M512" s="32"/>
      <c r="N512" s="32"/>
      <c r="O512" s="32"/>
    </row>
    <row r="513" spans="13:15" x14ac:dyDescent="0.25">
      <c r="M513" s="32"/>
      <c r="N513" s="32"/>
      <c r="O513" s="32"/>
    </row>
    <row r="514" spans="13:15" x14ac:dyDescent="0.25">
      <c r="M514" s="32"/>
      <c r="N514" s="32"/>
      <c r="O514" s="32"/>
    </row>
    <row r="515" spans="13:15" x14ac:dyDescent="0.25">
      <c r="M515" s="32"/>
      <c r="N515" s="32"/>
      <c r="O515" s="32"/>
    </row>
    <row r="516" spans="13:15" x14ac:dyDescent="0.25">
      <c r="M516" s="32"/>
      <c r="N516" s="32"/>
      <c r="O516" s="32"/>
    </row>
    <row r="517" spans="13:15" x14ac:dyDescent="0.25">
      <c r="M517" s="32"/>
      <c r="N517" s="32"/>
      <c r="O517" s="32"/>
    </row>
    <row r="518" spans="13:15" x14ac:dyDescent="0.25">
      <c r="M518" s="32"/>
      <c r="N518" s="32"/>
      <c r="O518" s="32"/>
    </row>
    <row r="519" spans="13:15" x14ac:dyDescent="0.25">
      <c r="M519" s="32"/>
      <c r="N519" s="32"/>
      <c r="O519" s="32"/>
    </row>
    <row r="520" spans="13:15" x14ac:dyDescent="0.25">
      <c r="M520" s="32"/>
      <c r="N520" s="32"/>
      <c r="O520" s="32"/>
    </row>
    <row r="521" spans="13:15" x14ac:dyDescent="0.25">
      <c r="M521" s="32"/>
      <c r="N521" s="32"/>
      <c r="O521" s="32"/>
    </row>
    <row r="522" spans="13:15" x14ac:dyDescent="0.25">
      <c r="M522" s="32"/>
      <c r="N522" s="32"/>
      <c r="O522" s="32"/>
    </row>
    <row r="523" spans="13:15" x14ac:dyDescent="0.25">
      <c r="M523" s="32"/>
      <c r="N523" s="32"/>
      <c r="O523" s="32"/>
    </row>
    <row r="524" spans="13:15" x14ac:dyDescent="0.25">
      <c r="M524" s="32"/>
      <c r="N524" s="32"/>
      <c r="O524" s="32"/>
    </row>
    <row r="525" spans="13:15" x14ac:dyDescent="0.25">
      <c r="M525" s="32"/>
      <c r="N525" s="32"/>
      <c r="O525" s="32"/>
    </row>
    <row r="526" spans="13:15" x14ac:dyDescent="0.25">
      <c r="M526" s="32"/>
      <c r="N526" s="32"/>
      <c r="O526" s="32"/>
    </row>
    <row r="527" spans="13:15" x14ac:dyDescent="0.25">
      <c r="M527" s="32"/>
      <c r="N527" s="32"/>
      <c r="O527" s="32"/>
    </row>
    <row r="528" spans="13:15" x14ac:dyDescent="0.25">
      <c r="M528" s="32"/>
      <c r="N528" s="32"/>
      <c r="O528" s="32"/>
    </row>
    <row r="529" spans="13:15" x14ac:dyDescent="0.25">
      <c r="M529" s="32"/>
      <c r="N529" s="32"/>
      <c r="O529" s="32"/>
    </row>
    <row r="530" spans="13:15" x14ac:dyDescent="0.25">
      <c r="M530" s="32"/>
      <c r="N530" s="32"/>
      <c r="O530" s="32"/>
    </row>
    <row r="531" spans="13:15" x14ac:dyDescent="0.25">
      <c r="M531" s="32"/>
      <c r="N531" s="32"/>
      <c r="O531" s="32"/>
    </row>
    <row r="532" spans="13:15" x14ac:dyDescent="0.25">
      <c r="M532" s="32"/>
      <c r="N532" s="32"/>
      <c r="O532" s="32"/>
    </row>
    <row r="533" spans="13:15" x14ac:dyDescent="0.25">
      <c r="M533" s="32"/>
      <c r="N533" s="32"/>
      <c r="O533" s="32"/>
    </row>
    <row r="534" spans="13:15" x14ac:dyDescent="0.25">
      <c r="M534" s="32"/>
      <c r="N534" s="32"/>
      <c r="O534" s="32"/>
    </row>
    <row r="535" spans="13:15" x14ac:dyDescent="0.25">
      <c r="M535" s="32"/>
      <c r="N535" s="32"/>
      <c r="O535" s="32"/>
    </row>
    <row r="536" spans="13:15" x14ac:dyDescent="0.25">
      <c r="M536" s="32"/>
      <c r="N536" s="32"/>
      <c r="O536" s="32"/>
    </row>
    <row r="537" spans="13:15" x14ac:dyDescent="0.25">
      <c r="M537" s="32"/>
      <c r="N537" s="32"/>
      <c r="O537" s="32"/>
    </row>
    <row r="538" spans="13:15" x14ac:dyDescent="0.25">
      <c r="M538" s="32"/>
      <c r="N538" s="32"/>
      <c r="O538" s="32"/>
    </row>
    <row r="539" spans="13:15" x14ac:dyDescent="0.25">
      <c r="M539" s="32"/>
      <c r="N539" s="32"/>
      <c r="O539" s="32"/>
    </row>
  </sheetData>
  <mergeCells count="80">
    <mergeCell ref="D63:K63"/>
    <mergeCell ref="D64:K70"/>
    <mergeCell ref="D72:K72"/>
    <mergeCell ref="D73:K79"/>
    <mergeCell ref="D43:K49"/>
    <mergeCell ref="D55:K61"/>
    <mergeCell ref="D54:K54"/>
    <mergeCell ref="B52:K52"/>
    <mergeCell ref="B54:B79"/>
    <mergeCell ref="B2:K2"/>
    <mergeCell ref="B4:B24"/>
    <mergeCell ref="B27:K27"/>
    <mergeCell ref="B29:B49"/>
    <mergeCell ref="D42:K42"/>
    <mergeCell ref="D18:K24"/>
    <mergeCell ref="D14:K15"/>
    <mergeCell ref="D30:K36"/>
    <mergeCell ref="D39:K40"/>
    <mergeCell ref="D13:K13"/>
    <mergeCell ref="D17:K17"/>
    <mergeCell ref="D29:K29"/>
    <mergeCell ref="D38:K38"/>
    <mergeCell ref="D4:K4"/>
    <mergeCell ref="D5:K11"/>
    <mergeCell ref="D148:K154"/>
    <mergeCell ref="B182:K182"/>
    <mergeCell ref="B184:B205"/>
    <mergeCell ref="D173:K179"/>
    <mergeCell ref="D184:K184"/>
    <mergeCell ref="D185:K191"/>
    <mergeCell ref="D193:K193"/>
    <mergeCell ref="B157:K157"/>
    <mergeCell ref="B159:B179"/>
    <mergeCell ref="D159:K159"/>
    <mergeCell ref="D160:K166"/>
    <mergeCell ref="D168:K168"/>
    <mergeCell ref="D169:K170"/>
    <mergeCell ref="D172:K172"/>
    <mergeCell ref="B139:B154"/>
    <mergeCell ref="D147:K147"/>
    <mergeCell ref="D128:K134"/>
    <mergeCell ref="D139:K139"/>
    <mergeCell ref="D140:K141"/>
    <mergeCell ref="D143:K143"/>
    <mergeCell ref="D144:K145"/>
    <mergeCell ref="B137:K137"/>
    <mergeCell ref="B114:B134"/>
    <mergeCell ref="D114:K114"/>
    <mergeCell ref="D115:K121"/>
    <mergeCell ref="D123:K123"/>
    <mergeCell ref="D124:K125"/>
    <mergeCell ref="D127:K127"/>
    <mergeCell ref="B112:K112"/>
    <mergeCell ref="B82:K82"/>
    <mergeCell ref="B84:B109"/>
    <mergeCell ref="D84:K84"/>
    <mergeCell ref="D85:K91"/>
    <mergeCell ref="D93:K93"/>
    <mergeCell ref="D94:K100"/>
    <mergeCell ref="D102:K102"/>
    <mergeCell ref="D103:K109"/>
    <mergeCell ref="D219:K219"/>
    <mergeCell ref="D220:K221"/>
    <mergeCell ref="D223:K223"/>
    <mergeCell ref="D224:K230"/>
    <mergeCell ref="D249:K253"/>
    <mergeCell ref="B233:K233"/>
    <mergeCell ref="B235:B253"/>
    <mergeCell ref="D235:K235"/>
    <mergeCell ref="D236:K242"/>
    <mergeCell ref="D244:K244"/>
    <mergeCell ref="D245:K246"/>
    <mergeCell ref="D248:K248"/>
    <mergeCell ref="B210:B230"/>
    <mergeCell ref="D194:K196"/>
    <mergeCell ref="D198:K198"/>
    <mergeCell ref="D199:K205"/>
    <mergeCell ref="D210:K210"/>
    <mergeCell ref="D211:K217"/>
    <mergeCell ref="B208:K208"/>
  </mergeCells>
  <pageMargins left="0.7" right="0.7" top="0.75" bottom="0.75" header="0.3" footer="0.3"/>
  <pageSetup paperSize="9" scale="72" orientation="portrait" verticalDpi="4294967293" r:id="rId1"/>
  <rowBreaks count="4" manualBreakCount="4">
    <brk id="50" max="11" man="1"/>
    <brk id="110" max="11" man="1"/>
    <brk id="155" max="11" man="1"/>
    <brk id="206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Mode d'emploi</vt:lpstr>
      <vt:lpstr>Données </vt:lpstr>
      <vt:lpstr>Prog detaillé </vt:lpstr>
      <vt:lpstr>Prog résumé </vt:lpstr>
      <vt:lpstr>'Données '!Zone_d_impression</vt:lpstr>
      <vt:lpstr>'Prog detaillé '!Zone_d_impression</vt:lpstr>
      <vt:lpstr>'Prog résumé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Dumoux</dc:creator>
  <cp:lastModifiedBy>Jacques Dumoux</cp:lastModifiedBy>
  <cp:lastPrinted>2021-09-27T18:04:30Z</cp:lastPrinted>
  <dcterms:created xsi:type="dcterms:W3CDTF">2017-02-20T15:44:54Z</dcterms:created>
  <dcterms:modified xsi:type="dcterms:W3CDTF">2021-09-29T14:15:00Z</dcterms:modified>
</cp:coreProperties>
</file>